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Website Documentation\"/>
    </mc:Choice>
  </mc:AlternateContent>
  <xr:revisionPtr revIDLastSave="0" documentId="13_ncr:1_{406F2D23-5A91-4F02-97BD-76BE5ACE59A1}" xr6:coauthVersionLast="47" xr6:coauthVersionMax="47" xr10:uidLastSave="{00000000-0000-0000-0000-000000000000}"/>
  <workbookProtection workbookAlgorithmName="SHA-512" workbookHashValue="YD2AtK62jdmj+p1tSCJ+8BOpL1AKEnDIuSLWWKpLDgqwiouy5T+jyHe22gU1rbuFusI1zacUP3ITB5FY+Qb/xg==" workbookSaltValue="6SFrpC4B1cVdA3yUt856IA==" workbookSpinCount="100000" lockStructure="1"/>
  <bookViews>
    <workbookView xWindow="67380" yWindow="2595" windowWidth="29040" windowHeight="15840" xr2:uid="{824826B6-12DF-42E4-8856-1FEE686977E8}"/>
  </bookViews>
  <sheets>
    <sheet name="Calculator Main" sheetId="6" r:id="rId1"/>
    <sheet name="Sign Permit" sheetId="5" r:id="rId2"/>
    <sheet name="Single Family" sheetId="4" r:id="rId3"/>
    <sheet name="Res Project" sheetId="7" r:id="rId4"/>
    <sheet name="Multi-Fam" sheetId="8" r:id="rId5"/>
    <sheet name="Non-Residential" sheetId="3" r:id="rId6"/>
    <sheet name="Data Sheet" sheetId="1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 s="1"/>
  <c r="I8" i="1" s="1"/>
  <c r="I7" i="1" s="1"/>
  <c r="I6" i="1" s="1"/>
  <c r="I5" i="1" s="1"/>
  <c r="I4" i="1" s="1"/>
  <c r="I3" i="1" s="1"/>
  <c r="D10" i="3" l="1"/>
  <c r="D12" i="3" s="1"/>
  <c r="H10" i="1"/>
  <c r="H9" i="1" s="1"/>
  <c r="H8" i="1" s="1"/>
  <c r="H7" i="1" s="1"/>
  <c r="H6" i="1" s="1"/>
  <c r="H5" i="1" s="1"/>
  <c r="H4" i="1" s="1"/>
  <c r="D16" i="8"/>
  <c r="G10" i="1"/>
  <c r="G9" i="1" s="1"/>
  <c r="G8" i="1" s="1"/>
  <c r="G7" i="1" s="1"/>
  <c r="G6" i="1" s="1"/>
  <c r="G5" i="1" s="1"/>
  <c r="G4" i="1" s="1"/>
  <c r="G3" i="1" s="1"/>
  <c r="F10" i="1"/>
  <c r="F9" i="1" s="1"/>
  <c r="C12" i="5"/>
  <c r="C10" i="5"/>
  <c r="H3" i="1" l="1"/>
  <c r="D12" i="8" s="1"/>
  <c r="D14" i="8" s="1"/>
  <c r="D11" i="7"/>
  <c r="F8" i="1"/>
  <c r="F7" i="1" s="1"/>
  <c r="F6" i="1" s="1"/>
  <c r="F5" i="1" s="1"/>
  <c r="F4" i="1" s="1"/>
  <c r="D19" i="8" l="1"/>
  <c r="F3" i="1"/>
  <c r="D10" i="4" s="1"/>
  <c r="D15" i="4" s="1"/>
  <c r="D14" i="3"/>
</calcChain>
</file>

<file path=xl/sharedStrings.xml><?xml version="1.0" encoding="utf-8"?>
<sst xmlns="http://schemas.openxmlformats.org/spreadsheetml/2006/main" count="42" uniqueCount="20">
  <si>
    <t xml:space="preserve">    CITY OF PALMER</t>
  </si>
  <si>
    <t xml:space="preserve">      PERMIT CALCULATORS</t>
  </si>
  <si>
    <t>Sign Permit Fees</t>
  </si>
  <si>
    <t>SQ FT</t>
  </si>
  <si>
    <t>Conditional Range Table</t>
  </si>
  <si>
    <t>If-statement</t>
  </si>
  <si>
    <t>main calculator data</t>
  </si>
  <si>
    <t>Neighborhood park fees</t>
  </si>
  <si>
    <t>Single Family Building Permit Fee</t>
  </si>
  <si>
    <t>Select an option below:</t>
  </si>
  <si>
    <t>Residential Project Building Permit Fee</t>
  </si>
  <si>
    <t>Multi-Family Building Permit Fee</t>
  </si>
  <si>
    <t>Single FAM</t>
  </si>
  <si>
    <t>Residential Proj.</t>
  </si>
  <si>
    <t>Multi-Fam.</t>
  </si>
  <si>
    <t>Non-residential</t>
  </si>
  <si>
    <t>Non-Residential Building Permit Fees</t>
  </si>
  <si>
    <t>Updated 3/2022</t>
  </si>
  <si>
    <t>*CALCULATORS ARE FOR ESTIMATING PURPOSES ONLY*</t>
  </si>
  <si>
    <t>*CALCULATOR FOR ESTIMATING PURPOSES ONLY*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</si>
</sst>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28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2" xfId="0" applyFill="1" applyBorder="1"/>
    <xf numFmtId="0" fontId="5" fillId="3" borderId="2" xfId="0" applyFont="1" applyFill="1" applyBorder="1"/>
    <xf numFmtId="44" fontId="6" fillId="0" borderId="1" xfId="1" applyFont="1" applyBorder="1"/>
    <xf numFmtId="44" fontId="6" fillId="0" borderId="0" xfId="1" applyFont="1" applyBorder="1"/>
    <xf numFmtId="0" fontId="6" fillId="0" borderId="0" xfId="0" applyFont="1"/>
    <xf numFmtId="0" fontId="9" fillId="3" borderId="3" xfId="0" applyFont="1" applyFill="1" applyBorder="1"/>
    <xf numFmtId="0" fontId="0" fillId="3" borderId="3" xfId="0" applyFill="1" applyBorder="1"/>
    <xf numFmtId="44" fontId="0" fillId="3" borderId="1" xfId="1" applyFont="1" applyFill="1" applyBorder="1" applyProtection="1">
      <protection locked="0"/>
    </xf>
    <xf numFmtId="44" fontId="6" fillId="3" borderId="1" xfId="1" applyFont="1" applyFill="1" applyBorder="1"/>
    <xf numFmtId="44" fontId="6" fillId="3" borderId="0" xfId="1" applyFont="1" applyFill="1" applyBorder="1"/>
    <xf numFmtId="44" fontId="3" fillId="3" borderId="0" xfId="1" applyFont="1" applyFill="1" applyBorder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1" fontId="3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3" borderId="16" xfId="0" applyFont="1" applyFill="1" applyBorder="1"/>
    <xf numFmtId="0" fontId="11" fillId="0" borderId="0" xfId="0" applyFont="1" applyAlignment="1">
      <alignment horizontal="center"/>
    </xf>
    <xf numFmtId="44" fontId="0" fillId="3" borderId="0" xfId="1" applyFont="1" applyFill="1" applyBorder="1" applyProtection="1"/>
    <xf numFmtId="0" fontId="10" fillId="3" borderId="3" xfId="2" applyFill="1" applyBorder="1" applyAlignment="1">
      <alignment horizontal="right"/>
    </xf>
    <xf numFmtId="0" fontId="10" fillId="3" borderId="3" xfId="2" applyFill="1" applyBorder="1" applyAlignment="1"/>
    <xf numFmtId="0" fontId="10" fillId="3" borderId="16" xfId="2" applyFill="1" applyBorder="1" applyAlignment="1"/>
    <xf numFmtId="0" fontId="10" fillId="3" borderId="4" xfId="2" applyFill="1" applyBorder="1" applyAlignment="1" applyProtection="1">
      <alignment horizontal="right"/>
    </xf>
    <xf numFmtId="0" fontId="10" fillId="3" borderId="17" xfId="2" applyFill="1" applyBorder="1" applyAlignment="1" applyProtection="1">
      <alignment horizontal="right"/>
    </xf>
    <xf numFmtId="44" fontId="6" fillId="3" borderId="1" xfId="1" applyFont="1" applyFill="1" applyBorder="1" applyProtection="1">
      <protection hidden="1"/>
    </xf>
    <xf numFmtId="0" fontId="9" fillId="3" borderId="0" xfId="0" applyFont="1" applyFill="1"/>
    <xf numFmtId="0" fontId="0" fillId="3" borderId="8" xfId="0" applyFill="1" applyBorder="1"/>
    <xf numFmtId="0" fontId="9" fillId="3" borderId="12" xfId="0" applyFont="1" applyFill="1" applyBorder="1"/>
    <xf numFmtId="0" fontId="10" fillId="3" borderId="3" xfId="2" applyFill="1" applyBorder="1" applyAlignment="1" applyProtection="1">
      <alignment horizontal="left"/>
    </xf>
    <xf numFmtId="0" fontId="10" fillId="3" borderId="3" xfId="2" applyFill="1" applyBorder="1" applyAlignment="1" applyProtection="1"/>
    <xf numFmtId="0" fontId="10" fillId="3" borderId="4" xfId="2" applyFill="1" applyBorder="1" applyAlignment="1" applyProtection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3" xfId="2" applyFill="1" applyBorder="1" applyAlignment="1" applyProtection="1">
      <alignment horizontal="right"/>
    </xf>
    <xf numFmtId="0" fontId="10" fillId="3" borderId="4" xfId="2" applyFill="1" applyBorder="1" applyAlignment="1" applyProtection="1">
      <alignment horizontal="right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44" fontId="3" fillId="3" borderId="10" xfId="1" applyFont="1" applyFill="1" applyBorder="1" applyAlignment="1">
      <alignment horizontal="center" vertical="center"/>
    </xf>
    <xf numFmtId="44" fontId="3" fillId="3" borderId="11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44" fontId="3" fillId="3" borderId="10" xfId="1" applyFont="1" applyFill="1" applyBorder="1" applyAlignment="1" applyProtection="1">
      <alignment horizontal="center" vertical="center"/>
      <protection hidden="1"/>
    </xf>
    <xf numFmtId="44" fontId="3" fillId="3" borderId="11" xfId="1" applyFont="1" applyFill="1" applyBorder="1" applyAlignment="1" applyProtection="1">
      <alignment horizontal="center" vertical="center"/>
      <protection hidden="1"/>
    </xf>
    <xf numFmtId="44" fontId="6" fillId="3" borderId="10" xfId="1" applyFont="1" applyFill="1" applyBorder="1" applyAlignment="1" applyProtection="1">
      <alignment horizontal="center" vertical="center"/>
      <protection hidden="1"/>
    </xf>
    <xf numFmtId="44" fontId="6" fillId="3" borderId="11" xfId="1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>
      <alignment horizontal="center"/>
    </xf>
    <xf numFmtId="0" fontId="10" fillId="3" borderId="3" xfId="2" applyFill="1" applyBorder="1" applyAlignment="1">
      <alignment horizontal="right"/>
    </xf>
    <xf numFmtId="0" fontId="10" fillId="3" borderId="4" xfId="2" applyFill="1" applyBorder="1" applyAlignment="1">
      <alignment horizontal="right"/>
    </xf>
    <xf numFmtId="0" fontId="4" fillId="4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32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ingle Family'!D8"/><Relationship Id="rId7" Type="http://schemas.openxmlformats.org/officeDocument/2006/relationships/hyperlink" Target="https://www.palmerak.org/finance/page/fee-schedule" TargetMode="External"/><Relationship Id="rId2" Type="http://schemas.openxmlformats.org/officeDocument/2006/relationships/hyperlink" Target="#'Sign Permit'!C7"/><Relationship Id="rId1" Type="http://schemas.openxmlformats.org/officeDocument/2006/relationships/image" Target="../media/image1.png"/><Relationship Id="rId6" Type="http://schemas.openxmlformats.org/officeDocument/2006/relationships/hyperlink" Target="#'Non-Residential'!D7"/><Relationship Id="rId5" Type="http://schemas.openxmlformats.org/officeDocument/2006/relationships/hyperlink" Target="#'Multi-Fam'!D8"/><Relationship Id="rId4" Type="http://schemas.openxmlformats.org/officeDocument/2006/relationships/hyperlink" Target="#'Res Project'!C8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ign Permit'!E9"/><Relationship Id="rId7" Type="http://schemas.openxmlformats.org/officeDocument/2006/relationships/hyperlink" Target="https://www.palmerak.org/finance/page/fee-schedule" TargetMode="External"/><Relationship Id="rId2" Type="http://schemas.openxmlformats.org/officeDocument/2006/relationships/image" Target="../media/image2.png"/><Relationship Id="rId1" Type="http://schemas.openxmlformats.org/officeDocument/2006/relationships/hyperlink" Target="#'Sign Permit'!E11"/><Relationship Id="rId6" Type="http://schemas.openxmlformats.org/officeDocument/2006/relationships/hyperlink" Target="#'Calculator Main'!A1"/><Relationship Id="rId5" Type="http://schemas.openxmlformats.org/officeDocument/2006/relationships/image" Target="../media/image1.png"/><Relationship Id="rId4" Type="http://schemas.openxmlformats.org/officeDocument/2006/relationships/hyperlink" Target="#'Sign Permit'!E7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Single Family'!E10"/><Relationship Id="rId1" Type="http://schemas.openxmlformats.org/officeDocument/2006/relationships/image" Target="../media/image1.png"/><Relationship Id="rId6" Type="http://schemas.openxmlformats.org/officeDocument/2006/relationships/hyperlink" Target="https://www.palmerak.org/finance/page/fee-schedule" TargetMode="External"/><Relationship Id="rId5" Type="http://schemas.openxmlformats.org/officeDocument/2006/relationships/hyperlink" Target="#'Calculator Main'!A1"/><Relationship Id="rId4" Type="http://schemas.openxmlformats.org/officeDocument/2006/relationships/hyperlink" Target="#'Single Family'!E12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Res Project'!E8"/><Relationship Id="rId1" Type="http://schemas.openxmlformats.org/officeDocument/2006/relationships/image" Target="../media/image1.png"/><Relationship Id="rId6" Type="http://schemas.openxmlformats.org/officeDocument/2006/relationships/hyperlink" Target="https://www.palmerak.org/finance/page/fee-schedule" TargetMode="External"/><Relationship Id="rId5" Type="http://schemas.openxmlformats.org/officeDocument/2006/relationships/hyperlink" Target="#'Calculator Main'!A1"/><Relationship Id="rId4" Type="http://schemas.openxmlformats.org/officeDocument/2006/relationships/hyperlink" Target="#'Res Project'!E12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https://www.palmerak.org/finance/page/fee-schedule" TargetMode="External"/><Relationship Id="rId2" Type="http://schemas.openxmlformats.org/officeDocument/2006/relationships/hyperlink" Target="#'Multi-Fam'!E11"/><Relationship Id="rId1" Type="http://schemas.openxmlformats.org/officeDocument/2006/relationships/image" Target="../media/image1.png"/><Relationship Id="rId6" Type="http://schemas.openxmlformats.org/officeDocument/2006/relationships/hyperlink" Target="#'Calculator Main'!A1"/><Relationship Id="rId5" Type="http://schemas.openxmlformats.org/officeDocument/2006/relationships/hyperlink" Target="#'Multi-Fam'!E9"/><Relationship Id="rId4" Type="http://schemas.openxmlformats.org/officeDocument/2006/relationships/hyperlink" Target="#'Multi-Fam'!E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https://www.palmerak.org/finance/page/fee-schedule" TargetMode="External"/><Relationship Id="rId2" Type="http://schemas.openxmlformats.org/officeDocument/2006/relationships/hyperlink" Target="#'Non-Residential'!E11"/><Relationship Id="rId1" Type="http://schemas.openxmlformats.org/officeDocument/2006/relationships/image" Target="../media/image1.png"/><Relationship Id="rId6" Type="http://schemas.openxmlformats.org/officeDocument/2006/relationships/hyperlink" Target="#'Calculator Main'!A1"/><Relationship Id="rId5" Type="http://schemas.openxmlformats.org/officeDocument/2006/relationships/hyperlink" Target="#'Non-Residential'!E7"/><Relationship Id="rId4" Type="http://schemas.openxmlformats.org/officeDocument/2006/relationships/hyperlink" Target="#'Non-Residential'!E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124810</xdr:colOff>
      <xdr:row>2</xdr:row>
      <xdr:rowOff>366713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E732F9C-C06B-467F-A56D-B8790877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510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6</xdr:row>
      <xdr:rowOff>100012</xdr:rowOff>
    </xdr:from>
    <xdr:to>
      <xdr:col>3</xdr:col>
      <xdr:colOff>452438</xdr:colOff>
      <xdr:row>9</xdr:row>
      <xdr:rowOff>19049</xdr:rowOff>
    </xdr:to>
    <xdr:sp macro="" textlink="">
      <xdr:nvSpPr>
        <xdr:cNvPr id="3" name="Rectangle: Rounded Corners 2">
          <a:hlinkClick xmlns:r="http://schemas.openxmlformats.org/officeDocument/2006/relationships" r:id="rId2" tooltip="For new signs"/>
          <a:extLst>
            <a:ext uri="{FF2B5EF4-FFF2-40B4-BE49-F238E27FC236}">
              <a16:creationId xmlns:a16="http://schemas.microsoft.com/office/drawing/2014/main" id="{E77AD1B7-3C90-4A6D-A496-15669C7861A1}"/>
            </a:ext>
          </a:extLst>
        </xdr:cNvPr>
        <xdr:cNvSpPr/>
      </xdr:nvSpPr>
      <xdr:spPr>
        <a:xfrm>
          <a:off x="790575" y="1266825"/>
          <a:ext cx="1604963" cy="461962"/>
        </a:xfrm>
        <a:prstGeom prst="roundRect">
          <a:avLst/>
        </a:prstGeom>
        <a:scene3d>
          <a:camera prst="obliqueBottomRigh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SIGN PERMIT</a:t>
          </a:r>
        </a:p>
      </xdr:txBody>
    </xdr:sp>
    <xdr:clientData/>
  </xdr:twoCellAnchor>
  <xdr:twoCellAnchor>
    <xdr:from>
      <xdr:col>1</xdr:col>
      <xdr:colOff>133349</xdr:colOff>
      <xdr:row>9</xdr:row>
      <xdr:rowOff>176211</xdr:rowOff>
    </xdr:from>
    <xdr:to>
      <xdr:col>3</xdr:col>
      <xdr:colOff>442912</xdr:colOff>
      <xdr:row>13</xdr:row>
      <xdr:rowOff>114299</xdr:rowOff>
    </xdr:to>
    <xdr:sp macro="" textlink="">
      <xdr:nvSpPr>
        <xdr:cNvPr id="4" name="Rectangle: Rounded Corners 3">
          <a:hlinkClick xmlns:r="http://schemas.openxmlformats.org/officeDocument/2006/relationships" r:id="rId3" tooltip="For new single family residence"/>
          <a:extLst>
            <a:ext uri="{FF2B5EF4-FFF2-40B4-BE49-F238E27FC236}">
              <a16:creationId xmlns:a16="http://schemas.microsoft.com/office/drawing/2014/main" id="{E6F68AB3-1F9B-4979-8333-7C601DBAAC54}"/>
            </a:ext>
          </a:extLst>
        </xdr:cNvPr>
        <xdr:cNvSpPr/>
      </xdr:nvSpPr>
      <xdr:spPr>
        <a:xfrm>
          <a:off x="781049" y="1885949"/>
          <a:ext cx="1604963" cy="661988"/>
        </a:xfrm>
        <a:prstGeom prst="roundRect">
          <a:avLst/>
        </a:prstGeom>
        <a:scene3d>
          <a:camera prst="obliqueBottomRigh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NEW SINGLE FAMILY</a:t>
          </a:r>
        </a:p>
      </xdr:txBody>
    </xdr:sp>
    <xdr:clientData/>
  </xdr:twoCellAnchor>
  <xdr:twoCellAnchor>
    <xdr:from>
      <xdr:col>1</xdr:col>
      <xdr:colOff>133349</xdr:colOff>
      <xdr:row>14</xdr:row>
      <xdr:rowOff>114298</xdr:rowOff>
    </xdr:from>
    <xdr:to>
      <xdr:col>3</xdr:col>
      <xdr:colOff>442912</xdr:colOff>
      <xdr:row>18</xdr:row>
      <xdr:rowOff>57150</xdr:rowOff>
    </xdr:to>
    <xdr:sp macro="" textlink="">
      <xdr:nvSpPr>
        <xdr:cNvPr id="5" name="Rectangle: Rounded Corners 4">
          <a:hlinkClick xmlns:r="http://schemas.openxmlformats.org/officeDocument/2006/relationships" r:id="rId4" tooltip="For all residential projects requiring a building permit that is not a new single family home"/>
          <a:extLst>
            <a:ext uri="{FF2B5EF4-FFF2-40B4-BE49-F238E27FC236}">
              <a16:creationId xmlns:a16="http://schemas.microsoft.com/office/drawing/2014/main" id="{98A84632-F35E-4EBB-B3F1-86546AD5F343}"/>
            </a:ext>
          </a:extLst>
        </xdr:cNvPr>
        <xdr:cNvSpPr/>
      </xdr:nvSpPr>
      <xdr:spPr>
        <a:xfrm>
          <a:off x="781049" y="2728911"/>
          <a:ext cx="1604963" cy="666752"/>
        </a:xfrm>
        <a:prstGeom prst="roundRect">
          <a:avLst/>
        </a:prstGeom>
        <a:scene3d>
          <a:camera prst="obliqueBottomRigh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RESIDENTIAL</a:t>
          </a:r>
          <a:r>
            <a:rPr lang="en-US" sz="1600" b="1" baseline="0"/>
            <a:t> PROJECT</a:t>
          </a:r>
          <a:endParaRPr lang="en-US" sz="1600" b="1"/>
        </a:p>
      </xdr:txBody>
    </xdr:sp>
    <xdr:clientData/>
  </xdr:twoCellAnchor>
  <xdr:twoCellAnchor>
    <xdr:from>
      <xdr:col>0</xdr:col>
      <xdr:colOff>547688</xdr:colOff>
      <xdr:row>19</xdr:row>
      <xdr:rowOff>28572</xdr:rowOff>
    </xdr:from>
    <xdr:to>
      <xdr:col>3</xdr:col>
      <xdr:colOff>623888</xdr:colOff>
      <xdr:row>23</xdr:row>
      <xdr:rowOff>9523</xdr:rowOff>
    </xdr:to>
    <xdr:sp macro="" textlink="">
      <xdr:nvSpPr>
        <xdr:cNvPr id="6" name="Rectangle: Rounded Corners 5">
          <a:hlinkClick xmlns:r="http://schemas.openxmlformats.org/officeDocument/2006/relationships" r:id="rId5" tooltip="For a new duplex and larger"/>
          <a:extLst>
            <a:ext uri="{FF2B5EF4-FFF2-40B4-BE49-F238E27FC236}">
              <a16:creationId xmlns:a16="http://schemas.microsoft.com/office/drawing/2014/main" id="{56F96AFD-7B66-4BBF-AA94-2CE82C1FEF47}"/>
            </a:ext>
          </a:extLst>
        </xdr:cNvPr>
        <xdr:cNvSpPr/>
      </xdr:nvSpPr>
      <xdr:spPr>
        <a:xfrm>
          <a:off x="547688" y="3548060"/>
          <a:ext cx="2019300" cy="704851"/>
        </a:xfrm>
        <a:prstGeom prst="roundRect">
          <a:avLst/>
        </a:prstGeom>
        <a:scene3d>
          <a:camera prst="obliqueBottomRigh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NEW MULTI-FAMILY</a:t>
          </a:r>
        </a:p>
      </xdr:txBody>
    </xdr:sp>
    <xdr:clientData/>
  </xdr:twoCellAnchor>
  <xdr:twoCellAnchor>
    <xdr:from>
      <xdr:col>0</xdr:col>
      <xdr:colOff>552450</xdr:colOff>
      <xdr:row>23</xdr:row>
      <xdr:rowOff>161925</xdr:rowOff>
    </xdr:from>
    <xdr:to>
      <xdr:col>3</xdr:col>
      <xdr:colOff>628650</xdr:colOff>
      <xdr:row>27</xdr:row>
      <xdr:rowOff>142876</xdr:rowOff>
    </xdr:to>
    <xdr:sp macro="" textlink="">
      <xdr:nvSpPr>
        <xdr:cNvPr id="7" name="Rectangle: Rounded Corners 6">
          <a:hlinkClick xmlns:r="http://schemas.openxmlformats.org/officeDocument/2006/relationships" r:id="rId6" tooltip="For all non-residential new buildings and projects (Commercial, Industrial, etc.)"/>
          <a:extLst>
            <a:ext uri="{FF2B5EF4-FFF2-40B4-BE49-F238E27FC236}">
              <a16:creationId xmlns:a16="http://schemas.microsoft.com/office/drawing/2014/main" id="{08196B7F-F13F-47F0-A172-225AA1315A2D}"/>
            </a:ext>
          </a:extLst>
        </xdr:cNvPr>
        <xdr:cNvSpPr/>
      </xdr:nvSpPr>
      <xdr:spPr>
        <a:xfrm>
          <a:off x="552450" y="4405313"/>
          <a:ext cx="2019300" cy="704851"/>
        </a:xfrm>
        <a:prstGeom prst="roundRect">
          <a:avLst/>
        </a:prstGeom>
        <a:scene3d>
          <a:camera prst="obliqueBottomRigh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NON-RESIDENTIAL</a:t>
          </a:r>
          <a:r>
            <a:rPr lang="en-US" sz="1600" b="1" baseline="0"/>
            <a:t> PROJECT</a:t>
          </a:r>
          <a:endParaRPr lang="en-US" sz="1600" b="1"/>
        </a:p>
      </xdr:txBody>
    </xdr:sp>
    <xdr:clientData/>
  </xdr:twoCellAnchor>
  <xdr:twoCellAnchor>
    <xdr:from>
      <xdr:col>3</xdr:col>
      <xdr:colOff>309562</xdr:colOff>
      <xdr:row>29</xdr:row>
      <xdr:rowOff>7938</xdr:rowOff>
    </xdr:from>
    <xdr:to>
      <xdr:col>4</xdr:col>
      <xdr:colOff>611188</xdr:colOff>
      <xdr:row>29</xdr:row>
      <xdr:rowOff>162719</xdr:rowOff>
    </xdr:to>
    <xdr:sp macro="" textlink="">
      <xdr:nvSpPr>
        <xdr:cNvPr id="8" name="Rectangle: Rounded Corners 7">
          <a:hlinkClick xmlns:r="http://schemas.openxmlformats.org/officeDocument/2006/relationships" r:id="rId7" tooltip="Link to adopted fee schedule"/>
          <a:extLst>
            <a:ext uri="{FF2B5EF4-FFF2-40B4-BE49-F238E27FC236}">
              <a16:creationId xmlns:a16="http://schemas.microsoft.com/office/drawing/2014/main" id="{25B094E5-7F05-4344-9655-185652E041AB}"/>
            </a:ext>
          </a:extLst>
        </xdr:cNvPr>
        <xdr:cNvSpPr/>
      </xdr:nvSpPr>
      <xdr:spPr>
        <a:xfrm>
          <a:off x="2250281" y="5409407"/>
          <a:ext cx="948532" cy="154781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latin typeface="+mn-lt"/>
            </a:rPr>
            <a:t>PMC Fee Schedule</a:t>
          </a:r>
          <a:endParaRPr lang="en-US" sz="9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0</xdr:rowOff>
    </xdr:from>
    <xdr:ext cx="209550" cy="211799"/>
    <xdr:pic>
      <xdr:nvPicPr>
        <xdr:cNvPr id="2" name="Picture 1">
          <a:hlinkClick xmlns:r="http://schemas.openxmlformats.org/officeDocument/2006/relationships" r:id="rId1" tooltip="Illuminated sign (backlit or other artificial light)."/>
          <a:extLst>
            <a:ext uri="{FF2B5EF4-FFF2-40B4-BE49-F238E27FC236}">
              <a16:creationId xmlns:a16="http://schemas.microsoft.com/office/drawing/2014/main" id="{827B5879-13CA-49A0-9555-D18E0A7FE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2300" y="4924425"/>
          <a:ext cx="209550" cy="211799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209550" cy="214427"/>
    <xdr:pic>
      <xdr:nvPicPr>
        <xdr:cNvPr id="3" name="Picture 2">
          <a:hlinkClick xmlns:r="http://schemas.openxmlformats.org/officeDocument/2006/relationships" r:id="rId3" tooltip="Sign with no illumination or other lighting device."/>
          <a:extLst>
            <a:ext uri="{FF2B5EF4-FFF2-40B4-BE49-F238E27FC236}">
              <a16:creationId xmlns:a16="http://schemas.microsoft.com/office/drawing/2014/main" id="{74E8B896-EC1F-44D2-9960-331AB0EF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2300" y="4562475"/>
          <a:ext cx="209550" cy="21442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209550" cy="214429"/>
    <xdr:pic>
      <xdr:nvPicPr>
        <xdr:cNvPr id="4" name="Picture 3">
          <a:hlinkClick xmlns:r="http://schemas.openxmlformats.org/officeDocument/2006/relationships" r:id="rId4" tooltip="Total sign area = each visible sign face area added together"/>
          <a:extLst>
            <a:ext uri="{FF2B5EF4-FFF2-40B4-BE49-F238E27FC236}">
              <a16:creationId xmlns:a16="http://schemas.microsoft.com/office/drawing/2014/main" id="{3A37B8D1-1E70-4AC3-BF69-B14AD838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2300" y="4200525"/>
          <a:ext cx="209550" cy="214429"/>
        </a:xfrm>
        <a:prstGeom prst="rect">
          <a:avLst/>
        </a:prstGeom>
      </xdr:spPr>
    </xdr:pic>
    <xdr:clientData/>
  </xdr:oneCellAnchor>
  <xdr:twoCellAnchor>
    <xdr:from>
      <xdr:col>0</xdr:col>
      <xdr:colOff>304801</xdr:colOff>
      <xdr:row>6</xdr:row>
      <xdr:rowOff>169663</xdr:rowOff>
    </xdr:from>
    <xdr:to>
      <xdr:col>1</xdr:col>
      <xdr:colOff>589359</xdr:colOff>
      <xdr:row>8</xdr:row>
      <xdr:rowOff>23811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36A7F465-C7FB-457A-B9CE-FD2481A5D8CC}"/>
            </a:ext>
          </a:extLst>
        </xdr:cNvPr>
        <xdr:cNvSpPr/>
      </xdr:nvSpPr>
      <xdr:spPr>
        <a:xfrm>
          <a:off x="304801" y="1268015"/>
          <a:ext cx="933449" cy="282773"/>
        </a:xfrm>
        <a:prstGeom prst="roundRect">
          <a:avLst/>
        </a:prstGeom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/>
            <a:t>Total Sign Area</a:t>
          </a:r>
        </a:p>
      </xdr:txBody>
    </xdr:sp>
    <xdr:clientData/>
  </xdr:twoCellAnchor>
  <xdr:twoCellAnchor>
    <xdr:from>
      <xdr:col>0</xdr:col>
      <xdr:colOff>297656</xdr:colOff>
      <xdr:row>8</xdr:row>
      <xdr:rowOff>154780</xdr:rowOff>
    </xdr:from>
    <xdr:to>
      <xdr:col>1</xdr:col>
      <xdr:colOff>604242</xdr:colOff>
      <xdr:row>10</xdr:row>
      <xdr:rowOff>71438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A5A2B637-C3B2-4447-B0F4-6497E5688DD1}"/>
            </a:ext>
          </a:extLst>
        </xdr:cNvPr>
        <xdr:cNvSpPr/>
      </xdr:nvSpPr>
      <xdr:spPr>
        <a:xfrm>
          <a:off x="297656" y="1500186"/>
          <a:ext cx="955477" cy="285752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600" b="1"/>
            <a:t>Unlighted</a:t>
          </a:r>
          <a:r>
            <a:rPr lang="en-US" sz="600" b="1" baseline="0"/>
            <a:t> Fee Estimate</a:t>
          </a:r>
          <a:endParaRPr lang="en-US" sz="600" b="1"/>
        </a:p>
      </xdr:txBody>
    </xdr:sp>
    <xdr:clientData/>
  </xdr:twoCellAnchor>
  <xdr:twoCellAnchor>
    <xdr:from>
      <xdr:col>0</xdr:col>
      <xdr:colOff>294680</xdr:colOff>
      <xdr:row>10</xdr:row>
      <xdr:rowOff>182080</xdr:rowOff>
    </xdr:from>
    <xdr:to>
      <xdr:col>1</xdr:col>
      <xdr:colOff>604242</xdr:colOff>
      <xdr:row>12</xdr:row>
      <xdr:rowOff>20835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7179F65A-6908-4865-BEE8-792263FF20A3}"/>
            </a:ext>
          </a:extLst>
        </xdr:cNvPr>
        <xdr:cNvSpPr/>
      </xdr:nvSpPr>
      <xdr:spPr>
        <a:xfrm>
          <a:off x="294680" y="1896580"/>
          <a:ext cx="958453" cy="249521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600" b="1"/>
            <a:t>Lighted</a:t>
          </a:r>
          <a:r>
            <a:rPr lang="en-US" sz="600" b="1" baseline="0"/>
            <a:t> Fee Estimate</a:t>
          </a:r>
          <a:endParaRPr lang="en-US" sz="600" b="1"/>
        </a:p>
      </xdr:txBody>
    </xdr:sp>
    <xdr:clientData/>
  </xdr:twoCellAnchor>
  <xdr:twoCellAnchor>
    <xdr:from>
      <xdr:col>1</xdr:col>
      <xdr:colOff>638175</xdr:colOff>
      <xdr:row>6</xdr:row>
      <xdr:rowOff>181569</xdr:rowOff>
    </xdr:from>
    <xdr:to>
      <xdr:col>2</xdr:col>
      <xdr:colOff>953181</xdr:colOff>
      <xdr:row>7</xdr:row>
      <xdr:rowOff>244077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EFF7A4C-9CF5-4E30-BFE4-2B4FFAC83E7D}"/>
            </a:ext>
          </a:extLst>
        </xdr:cNvPr>
        <xdr:cNvSpPr/>
      </xdr:nvSpPr>
      <xdr:spPr>
        <a:xfrm>
          <a:off x="1287066" y="1279921"/>
          <a:ext cx="963896" cy="247055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184688</xdr:colOff>
      <xdr:row>2</xdr:row>
      <xdr:rowOff>309563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51D6226A-A41C-404C-8143-CBF20412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388" cy="671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14288</xdr:rowOff>
    </xdr:from>
    <xdr:to>
      <xdr:col>3</xdr:col>
      <xdr:colOff>5443</xdr:colOff>
      <xdr:row>10</xdr:row>
      <xdr:rowOff>5952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DA0C40FD-5604-4BC6-A46F-EF8B6EFA0DDD}"/>
            </a:ext>
          </a:extLst>
        </xdr:cNvPr>
        <xdr:cNvSpPr/>
      </xdr:nvSpPr>
      <xdr:spPr>
        <a:xfrm>
          <a:off x="1297781" y="1725812"/>
          <a:ext cx="963896" cy="176211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5443</xdr:colOff>
      <xdr:row>12</xdr:row>
      <xdr:rowOff>11661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1C0FEBD-5600-4EE9-BEB6-EA8850CA765C}"/>
            </a:ext>
          </a:extLst>
        </xdr:cNvPr>
        <xdr:cNvSpPr/>
      </xdr:nvSpPr>
      <xdr:spPr>
        <a:xfrm>
          <a:off x="1295400" y="1862138"/>
          <a:ext cx="962706" cy="216448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550070</xdr:colOff>
      <xdr:row>13</xdr:row>
      <xdr:rowOff>151805</xdr:rowOff>
    </xdr:from>
    <xdr:to>
      <xdr:col>3</xdr:col>
      <xdr:colOff>78582</xdr:colOff>
      <xdr:row>14</xdr:row>
      <xdr:rowOff>146446</xdr:rowOff>
    </xdr:to>
    <xdr:sp macro="" textlink="">
      <xdr:nvSpPr>
        <xdr:cNvPr id="12" name="Rectangle: Rounded Corners 11">
          <a:hlinkClick xmlns:r="http://schemas.openxmlformats.org/officeDocument/2006/relationships" r:id="rId6" tooltip="Return to main calculator page."/>
          <a:extLst>
            <a:ext uri="{FF2B5EF4-FFF2-40B4-BE49-F238E27FC236}">
              <a16:creationId xmlns:a16="http://schemas.microsoft.com/office/drawing/2014/main" id="{F0A22E44-5E6A-4FCA-9EA9-79DEF3F5C750}"/>
            </a:ext>
          </a:extLst>
        </xdr:cNvPr>
        <xdr:cNvSpPr/>
      </xdr:nvSpPr>
      <xdr:spPr>
        <a:xfrm>
          <a:off x="1198961" y="2640211"/>
          <a:ext cx="1135855" cy="176212"/>
        </a:xfrm>
        <a:prstGeom prst="roundRect">
          <a:avLst/>
        </a:prstGeom>
        <a:ln/>
        <a:effectLst>
          <a:glow rad="63500">
            <a:schemeClr val="accent3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Return to Main</a:t>
          </a:r>
        </a:p>
      </xdr:txBody>
    </xdr:sp>
    <xdr:clientData/>
  </xdr:twoCellAnchor>
  <xdr:twoCellAnchor>
    <xdr:from>
      <xdr:col>3</xdr:col>
      <xdr:colOff>592340</xdr:colOff>
      <xdr:row>14</xdr:row>
      <xdr:rowOff>21431</xdr:rowOff>
    </xdr:from>
    <xdr:to>
      <xdr:col>4</xdr:col>
      <xdr:colOff>625079</xdr:colOff>
      <xdr:row>14</xdr:row>
      <xdr:rowOff>148830</xdr:rowOff>
    </xdr:to>
    <xdr:sp macro="" textlink="">
      <xdr:nvSpPr>
        <xdr:cNvPr id="13" name="Rectangle: Rounded Corners 12">
          <a:hlinkClick xmlns:r="http://schemas.openxmlformats.org/officeDocument/2006/relationships" r:id="rId7" tooltip="Link to adopted fee schedule"/>
          <a:extLst>
            <a:ext uri="{FF2B5EF4-FFF2-40B4-BE49-F238E27FC236}">
              <a16:creationId xmlns:a16="http://schemas.microsoft.com/office/drawing/2014/main" id="{BC5B6A93-08DB-404A-A6BF-8970B2CD5B2E}"/>
            </a:ext>
          </a:extLst>
        </xdr:cNvPr>
        <xdr:cNvSpPr/>
      </xdr:nvSpPr>
      <xdr:spPr>
        <a:xfrm>
          <a:off x="2848574" y="2691408"/>
          <a:ext cx="681630" cy="127399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500" b="1">
              <a:latin typeface="+mn-lt"/>
            </a:rPr>
            <a:t>PMC Fee Schedule</a:t>
          </a:r>
          <a:endParaRPr lang="en-US" sz="7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124810</xdr:colOff>
      <xdr:row>2</xdr:row>
      <xdr:rowOff>261257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BEE5ED5-0008-4F83-B219-7077596E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5810" cy="62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128588</xdr:colOff>
      <xdr:row>8</xdr:row>
      <xdr:rowOff>195262</xdr:rowOff>
    </xdr:from>
    <xdr:to>
      <xdr:col>4</xdr:col>
      <xdr:colOff>342900</xdr:colOff>
      <xdr:row>10</xdr:row>
      <xdr:rowOff>27214</xdr:rowOff>
    </xdr:to>
    <xdr:pic>
      <xdr:nvPicPr>
        <xdr:cNvPr id="4" name="Picture 3">
          <a:hlinkClick xmlns:r="http://schemas.openxmlformats.org/officeDocument/2006/relationships" r:id="rId2" tooltip="The building permit fee covers the administration cost and all inspections for the project."/>
          <a:extLst>
            <a:ext uri="{FF2B5EF4-FFF2-40B4-BE49-F238E27FC236}">
              <a16:creationId xmlns:a16="http://schemas.microsoft.com/office/drawing/2014/main" id="{2CC776CF-08AC-4A39-8296-347E38960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1376" y="1628775"/>
          <a:ext cx="209550" cy="236765"/>
        </a:xfrm>
        <a:prstGeom prst="rect">
          <a:avLst/>
        </a:prstGeom>
      </xdr:spPr>
    </xdr:pic>
    <xdr:clientData/>
  </xdr:twoCellAnchor>
  <xdr:twoCellAnchor editAs="oneCell">
    <xdr:from>
      <xdr:col>4</xdr:col>
      <xdr:colOff>125186</xdr:colOff>
      <xdr:row>6</xdr:row>
      <xdr:rowOff>176893</xdr:rowOff>
    </xdr:from>
    <xdr:to>
      <xdr:col>4</xdr:col>
      <xdr:colOff>344941</xdr:colOff>
      <xdr:row>7</xdr:row>
      <xdr:rowOff>227921</xdr:rowOff>
    </xdr:to>
    <xdr:pic>
      <xdr:nvPicPr>
        <xdr:cNvPr id="5" name="Picture 4">
          <a:hlinkClick xmlns:r="http://schemas.openxmlformats.org/officeDocument/2006/relationships" r:id="rId2" tooltip="The valuation is the total cost of the project to the nearest dollar."/>
          <a:extLst>
            <a:ext uri="{FF2B5EF4-FFF2-40B4-BE49-F238E27FC236}">
              <a16:creationId xmlns:a16="http://schemas.microsoft.com/office/drawing/2014/main" id="{1A05BE04-16AD-49C6-AE9F-E17E73551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7974" y="1219881"/>
          <a:ext cx="214993" cy="236765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6</xdr:row>
      <xdr:rowOff>158416</xdr:rowOff>
    </xdr:from>
    <xdr:to>
      <xdr:col>2</xdr:col>
      <xdr:colOff>542173</xdr:colOff>
      <xdr:row>8</xdr:row>
      <xdr:rowOff>19050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BCC13A10-D220-49EE-BF76-2715F127654F}"/>
            </a:ext>
          </a:extLst>
        </xdr:cNvPr>
        <xdr:cNvSpPr/>
      </xdr:nvSpPr>
      <xdr:spPr>
        <a:xfrm>
          <a:off x="885825" y="1201404"/>
          <a:ext cx="951748" cy="251159"/>
        </a:xfrm>
        <a:prstGeom prst="roundRect">
          <a:avLst/>
        </a:prstGeom>
        <a:gradFill flip="none" rotWithShape="1">
          <a:gsLst>
            <a:gs pos="0">
              <a:schemeClr val="accent5">
                <a:lumMod val="110000"/>
                <a:satMod val="105000"/>
                <a:tint val="67000"/>
              </a:schemeClr>
            </a:gs>
            <a:gs pos="50000">
              <a:schemeClr val="accent5">
                <a:lumMod val="105000"/>
                <a:satMod val="103000"/>
                <a:tint val="73000"/>
              </a:schemeClr>
            </a:gs>
            <a:gs pos="100000">
              <a:schemeClr val="accent5">
                <a:lumMod val="105000"/>
                <a:satMod val="109000"/>
                <a:tint val="81000"/>
              </a:schemeClr>
            </a:gs>
          </a:gsLst>
          <a:lin ang="5400000" scaled="1"/>
          <a:tileRect/>
        </a:gradFill>
        <a:ln>
          <a:noFill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Valuation</a:t>
          </a:r>
        </a:p>
      </xdr:txBody>
    </xdr:sp>
    <xdr:clientData/>
  </xdr:twoCellAnchor>
  <xdr:twoCellAnchor>
    <xdr:from>
      <xdr:col>1</xdr:col>
      <xdr:colOff>176214</xdr:colOff>
      <xdr:row>9</xdr:row>
      <xdr:rowOff>1</xdr:rowOff>
    </xdr:from>
    <xdr:to>
      <xdr:col>2</xdr:col>
      <xdr:colOff>532901</xdr:colOff>
      <xdr:row>10</xdr:row>
      <xdr:rowOff>4763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FAF89634-A869-42B4-8A14-9623E3F1814D}"/>
            </a:ext>
          </a:extLst>
        </xdr:cNvPr>
        <xdr:cNvSpPr/>
      </xdr:nvSpPr>
      <xdr:spPr>
        <a:xfrm>
          <a:off x="823914" y="1638301"/>
          <a:ext cx="1004387" cy="209550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800" b="1">
              <a:solidFill>
                <a:schemeClr val="dk1"/>
              </a:solidFill>
              <a:latin typeface="+mn-lt"/>
              <a:ea typeface="+mn-ea"/>
              <a:cs typeface="+mn-cs"/>
            </a:rPr>
            <a:t>BLDG Permit Fee</a:t>
          </a:r>
        </a:p>
      </xdr:txBody>
    </xdr:sp>
    <xdr:clientData/>
  </xdr:twoCellAnchor>
  <xdr:twoCellAnchor>
    <xdr:from>
      <xdr:col>3</xdr:col>
      <xdr:colOff>0</xdr:colOff>
      <xdr:row>6</xdr:row>
      <xdr:rowOff>176893</xdr:rowOff>
    </xdr:from>
    <xdr:to>
      <xdr:col>4</xdr:col>
      <xdr:colOff>5443</xdr:colOff>
      <xdr:row>8</xdr:row>
      <xdr:rowOff>13138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92719B7-3DF2-48EB-8C51-14E6EC99871B}"/>
            </a:ext>
          </a:extLst>
        </xdr:cNvPr>
        <xdr:cNvSpPr/>
      </xdr:nvSpPr>
      <xdr:spPr>
        <a:xfrm>
          <a:off x="1576388" y="1086531"/>
          <a:ext cx="1191305" cy="22677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609600</xdr:colOff>
      <xdr:row>10</xdr:row>
      <xdr:rowOff>161925</xdr:rowOff>
    </xdr:from>
    <xdr:to>
      <xdr:col>2</xdr:col>
      <xdr:colOff>557213</xdr:colOff>
      <xdr:row>12</xdr:row>
      <xdr:rowOff>28574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2D952D25-991C-49EF-9B60-847295E8DF9E}"/>
            </a:ext>
          </a:extLst>
        </xdr:cNvPr>
        <xdr:cNvSpPr/>
      </xdr:nvSpPr>
      <xdr:spPr>
        <a:xfrm>
          <a:off x="609600" y="2005013"/>
          <a:ext cx="1243013" cy="257174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800" b="1">
              <a:solidFill>
                <a:schemeClr val="dk1"/>
              </a:solidFill>
              <a:latin typeface="+mn-lt"/>
              <a:ea typeface="+mn-ea"/>
              <a:cs typeface="+mn-cs"/>
            </a:rPr>
            <a:t>Neighborhood Parks Fee</a:t>
          </a:r>
        </a:p>
      </xdr:txBody>
    </xdr:sp>
    <xdr:clientData/>
  </xdr:twoCellAnchor>
  <xdr:twoCellAnchor>
    <xdr:from>
      <xdr:col>1</xdr:col>
      <xdr:colOff>116387</xdr:colOff>
      <xdr:row>13</xdr:row>
      <xdr:rowOff>100012</xdr:rowOff>
    </xdr:from>
    <xdr:to>
      <xdr:col>2</xdr:col>
      <xdr:colOff>576262</xdr:colOff>
      <xdr:row>16</xdr:row>
      <xdr:rowOff>152399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4C119250-1652-4063-8DF1-B3CF8061B40E}"/>
            </a:ext>
          </a:extLst>
        </xdr:cNvPr>
        <xdr:cNvSpPr/>
      </xdr:nvSpPr>
      <xdr:spPr>
        <a:xfrm>
          <a:off x="764087" y="2514600"/>
          <a:ext cx="1107575" cy="676274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New Single Family Permit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</a:t>
          </a:r>
          <a:endParaRPr lang="en-US" sz="800" b="1"/>
        </a:p>
      </xdr:txBody>
    </xdr:sp>
    <xdr:clientData/>
  </xdr:twoCellAnchor>
  <xdr:twoCellAnchor editAs="oneCell">
    <xdr:from>
      <xdr:col>4</xdr:col>
      <xdr:colOff>128588</xdr:colOff>
      <xdr:row>10</xdr:row>
      <xdr:rowOff>185737</xdr:rowOff>
    </xdr:from>
    <xdr:to>
      <xdr:col>4</xdr:col>
      <xdr:colOff>342900</xdr:colOff>
      <xdr:row>12</xdr:row>
      <xdr:rowOff>36739</xdr:rowOff>
    </xdr:to>
    <xdr:pic>
      <xdr:nvPicPr>
        <xdr:cNvPr id="11" name="Picture 10">
          <a:hlinkClick xmlns:r="http://schemas.openxmlformats.org/officeDocument/2006/relationships" r:id="rId4" tooltip="One time fee for all new single family homes [PMC 12.03.040]"/>
          <a:extLst>
            <a:ext uri="{FF2B5EF4-FFF2-40B4-BE49-F238E27FC236}">
              <a16:creationId xmlns:a16="http://schemas.microsoft.com/office/drawing/2014/main" id="{705201B3-C122-4BBD-9039-84DF1085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81376" y="2028825"/>
          <a:ext cx="209550" cy="236765"/>
        </a:xfrm>
        <a:prstGeom prst="rect">
          <a:avLst/>
        </a:prstGeom>
      </xdr:spPr>
    </xdr:pic>
    <xdr:clientData/>
  </xdr:twoCellAnchor>
  <xdr:twoCellAnchor>
    <xdr:from>
      <xdr:col>2</xdr:col>
      <xdr:colOff>714376</xdr:colOff>
      <xdr:row>14</xdr:row>
      <xdr:rowOff>0</xdr:rowOff>
    </xdr:from>
    <xdr:to>
      <xdr:col>4</xdr:col>
      <xdr:colOff>681</xdr:colOff>
      <xdr:row>16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926204A-0AF5-4C2D-8C4F-EFA667B8BC42}"/>
            </a:ext>
          </a:extLst>
        </xdr:cNvPr>
        <xdr:cNvSpPr/>
      </xdr:nvSpPr>
      <xdr:spPr>
        <a:xfrm>
          <a:off x="2009776" y="2600325"/>
          <a:ext cx="1243693" cy="43815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32146</xdr:colOff>
      <xdr:row>17</xdr:row>
      <xdr:rowOff>167284</xdr:rowOff>
    </xdr:from>
    <xdr:to>
      <xdr:col>3</xdr:col>
      <xdr:colOff>447673</xdr:colOff>
      <xdr:row>18</xdr:row>
      <xdr:rowOff>152997</xdr:rowOff>
    </xdr:to>
    <xdr:sp macro="" textlink="">
      <xdr:nvSpPr>
        <xdr:cNvPr id="14" name="Rectangle: Rounded Corners 13">
          <a:hlinkClick xmlns:r="http://schemas.openxmlformats.org/officeDocument/2006/relationships" r:id="rId5" tooltip="Return to main calculator page."/>
          <a:extLst>
            <a:ext uri="{FF2B5EF4-FFF2-40B4-BE49-F238E27FC236}">
              <a16:creationId xmlns:a16="http://schemas.microsoft.com/office/drawing/2014/main" id="{6F6AF9BC-9F16-4C1C-9722-783E535C989C}"/>
            </a:ext>
          </a:extLst>
        </xdr:cNvPr>
        <xdr:cNvSpPr/>
      </xdr:nvSpPr>
      <xdr:spPr>
        <a:xfrm>
          <a:off x="1329927" y="3640933"/>
          <a:ext cx="1135855" cy="167283"/>
        </a:xfrm>
        <a:prstGeom prst="roundRect">
          <a:avLst/>
        </a:prstGeom>
        <a:ln/>
        <a:effectLst>
          <a:glow rad="63500">
            <a:schemeClr val="accent3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Return to Main</a:t>
          </a:r>
        </a:p>
      </xdr:txBody>
    </xdr:sp>
    <xdr:clientData/>
  </xdr:twoCellAnchor>
  <xdr:twoCellAnchor>
    <xdr:from>
      <xdr:col>3</xdr:col>
      <xdr:colOff>1181695</xdr:colOff>
      <xdr:row>18</xdr:row>
      <xdr:rowOff>20836</xdr:rowOff>
    </xdr:from>
    <xdr:to>
      <xdr:col>4</xdr:col>
      <xdr:colOff>625075</xdr:colOff>
      <xdr:row>18</xdr:row>
      <xdr:rowOff>148235</xdr:rowOff>
    </xdr:to>
    <xdr:sp macro="" textlink="">
      <xdr:nvSpPr>
        <xdr:cNvPr id="13" name="Rectangle: Rounded Corners 12">
          <a:hlinkClick xmlns:r="http://schemas.openxmlformats.org/officeDocument/2006/relationships" r:id="rId6" tooltip="Link to adopted fee schedule"/>
          <a:extLst>
            <a:ext uri="{FF2B5EF4-FFF2-40B4-BE49-F238E27FC236}">
              <a16:creationId xmlns:a16="http://schemas.microsoft.com/office/drawing/2014/main" id="{907825E1-2A23-4F1B-B261-270815955DDE}"/>
            </a:ext>
          </a:extLst>
        </xdr:cNvPr>
        <xdr:cNvSpPr/>
      </xdr:nvSpPr>
      <xdr:spPr>
        <a:xfrm>
          <a:off x="3199804" y="3676055"/>
          <a:ext cx="681630" cy="127399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500" b="1">
              <a:latin typeface="+mn-lt"/>
            </a:rPr>
            <a:t>PMC Fee Schedule</a:t>
          </a:r>
          <a:endParaRPr lang="en-US" sz="700" b="1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124810</xdr:colOff>
      <xdr:row>2</xdr:row>
      <xdr:rowOff>261257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4A5B21-0994-4E3E-80BC-B57F1206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510" cy="62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239486</xdr:colOff>
      <xdr:row>6</xdr:row>
      <xdr:rowOff>162606</xdr:rowOff>
    </xdr:from>
    <xdr:to>
      <xdr:col>4</xdr:col>
      <xdr:colOff>459241</xdr:colOff>
      <xdr:row>8</xdr:row>
      <xdr:rowOff>37421</xdr:rowOff>
    </xdr:to>
    <xdr:pic>
      <xdr:nvPicPr>
        <xdr:cNvPr id="4" name="Picture 3">
          <a:hlinkClick xmlns:r="http://schemas.openxmlformats.org/officeDocument/2006/relationships" r:id="rId2" tooltip="The valuation is the total cost of the project to the nearest dollar."/>
          <a:extLst>
            <a:ext uri="{FF2B5EF4-FFF2-40B4-BE49-F238E27FC236}">
              <a16:creationId xmlns:a16="http://schemas.microsoft.com/office/drawing/2014/main" id="{50E853FC-1359-423F-903A-C7895135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97036" y="1205594"/>
          <a:ext cx="214993" cy="265340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6</xdr:row>
      <xdr:rowOff>158416</xdr:rowOff>
    </xdr:from>
    <xdr:to>
      <xdr:col>2</xdr:col>
      <xdr:colOff>542173</xdr:colOff>
      <xdr:row>8</xdr:row>
      <xdr:rowOff>19050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02A35D0-9FE2-4DDB-90B3-E5F11E7CD5EB}"/>
            </a:ext>
          </a:extLst>
        </xdr:cNvPr>
        <xdr:cNvSpPr/>
      </xdr:nvSpPr>
      <xdr:spPr>
        <a:xfrm>
          <a:off x="885825" y="1201404"/>
          <a:ext cx="951748" cy="251159"/>
        </a:xfrm>
        <a:prstGeom prst="roundRect">
          <a:avLst/>
        </a:prstGeom>
        <a:gradFill flip="none" rotWithShape="1">
          <a:gsLst>
            <a:gs pos="0">
              <a:schemeClr val="accent5">
                <a:lumMod val="110000"/>
                <a:satMod val="105000"/>
                <a:tint val="67000"/>
              </a:schemeClr>
            </a:gs>
            <a:gs pos="50000">
              <a:schemeClr val="accent5">
                <a:lumMod val="105000"/>
                <a:satMod val="103000"/>
                <a:tint val="73000"/>
              </a:schemeClr>
            </a:gs>
            <a:gs pos="100000">
              <a:schemeClr val="accent5">
                <a:lumMod val="105000"/>
                <a:satMod val="109000"/>
                <a:tint val="81000"/>
              </a:schemeClr>
            </a:gs>
          </a:gsLst>
          <a:lin ang="5400000" scaled="1"/>
          <a:tileRect/>
        </a:gradFill>
        <a:ln>
          <a:noFill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Valuation</a:t>
          </a:r>
        </a:p>
      </xdr:txBody>
    </xdr:sp>
    <xdr:clientData/>
  </xdr:twoCellAnchor>
  <xdr:twoCellAnchor>
    <xdr:from>
      <xdr:col>3</xdr:col>
      <xdr:colOff>4763</xdr:colOff>
      <xdr:row>6</xdr:row>
      <xdr:rowOff>172130</xdr:rowOff>
    </xdr:from>
    <xdr:to>
      <xdr:col>4</xdr:col>
      <xdr:colOff>10206</xdr:colOff>
      <xdr:row>8</xdr:row>
      <xdr:rowOff>8375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1FB9400-AF82-4472-8B32-55763B2D7C88}"/>
            </a:ext>
          </a:extLst>
        </xdr:cNvPr>
        <xdr:cNvSpPr/>
      </xdr:nvSpPr>
      <xdr:spPr>
        <a:xfrm>
          <a:off x="1947863" y="1215118"/>
          <a:ext cx="1319893" cy="22677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1</a:t>
          </a:r>
        </a:p>
      </xdr:txBody>
    </xdr:sp>
    <xdr:clientData/>
  </xdr:twoCellAnchor>
  <xdr:twoCellAnchor>
    <xdr:from>
      <xdr:col>0</xdr:col>
      <xdr:colOff>633413</xdr:colOff>
      <xdr:row>9</xdr:row>
      <xdr:rowOff>176212</xdr:rowOff>
    </xdr:from>
    <xdr:to>
      <xdr:col>2</xdr:col>
      <xdr:colOff>585788</xdr:colOff>
      <xdr:row>12</xdr:row>
      <xdr:rowOff>23812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57BF457E-D5F6-4BA9-BBC1-3369C59F9430}"/>
            </a:ext>
          </a:extLst>
        </xdr:cNvPr>
        <xdr:cNvSpPr/>
      </xdr:nvSpPr>
      <xdr:spPr>
        <a:xfrm>
          <a:off x="633413" y="1809750"/>
          <a:ext cx="1247775" cy="457200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Residential Permit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</a:t>
          </a:r>
          <a:endParaRPr lang="en-US" sz="800" b="1"/>
        </a:p>
      </xdr:txBody>
    </xdr:sp>
    <xdr:clientData/>
  </xdr:twoCellAnchor>
  <xdr:twoCellAnchor editAs="oneCell">
    <xdr:from>
      <xdr:col>4</xdr:col>
      <xdr:colOff>247650</xdr:colOff>
      <xdr:row>10</xdr:row>
      <xdr:rowOff>66675</xdr:rowOff>
    </xdr:from>
    <xdr:to>
      <xdr:col>4</xdr:col>
      <xdr:colOff>467405</xdr:colOff>
      <xdr:row>11</xdr:row>
      <xdr:rowOff>131990</xdr:rowOff>
    </xdr:to>
    <xdr:pic>
      <xdr:nvPicPr>
        <xdr:cNvPr id="11" name="Picture 10">
          <a:hlinkClick xmlns:r="http://schemas.openxmlformats.org/officeDocument/2006/relationships" r:id="rId4" tooltip="This is the total permit fee for the project."/>
          <a:extLst>
            <a:ext uri="{FF2B5EF4-FFF2-40B4-BE49-F238E27FC236}">
              <a16:creationId xmlns:a16="http://schemas.microsoft.com/office/drawing/2014/main" id="{6203C4DC-4215-4176-AB63-B2689E6D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5200" y="1905000"/>
          <a:ext cx="214993" cy="26534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204786</xdr:rowOff>
    </xdr:from>
    <xdr:to>
      <xdr:col>4</xdr:col>
      <xdr:colOff>5443</xdr:colOff>
      <xdr:row>11</xdr:row>
      <xdr:rowOff>204787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5E2D9FA5-4229-41F1-B866-7038FFB7011A}"/>
            </a:ext>
          </a:extLst>
        </xdr:cNvPr>
        <xdr:cNvSpPr/>
      </xdr:nvSpPr>
      <xdr:spPr>
        <a:xfrm>
          <a:off x="1943100" y="1838324"/>
          <a:ext cx="1319893" cy="40481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21432</xdr:colOff>
      <xdr:row>13</xdr:row>
      <xdr:rowOff>168473</xdr:rowOff>
    </xdr:from>
    <xdr:to>
      <xdr:col>3</xdr:col>
      <xdr:colOff>508397</xdr:colOff>
      <xdr:row>14</xdr:row>
      <xdr:rowOff>154186</xdr:rowOff>
    </xdr:to>
    <xdr:sp macro="" textlink="">
      <xdr:nvSpPr>
        <xdr:cNvPr id="14" name="Rectangle: Rounded Corners 13">
          <a:hlinkClick xmlns:r="http://schemas.openxmlformats.org/officeDocument/2006/relationships" r:id="rId5" tooltip="Return to main calculator page."/>
          <a:extLst>
            <a:ext uri="{FF2B5EF4-FFF2-40B4-BE49-F238E27FC236}">
              <a16:creationId xmlns:a16="http://schemas.microsoft.com/office/drawing/2014/main" id="{CC4196F9-DEA0-49EF-A356-60015A8193CE}"/>
            </a:ext>
          </a:extLst>
        </xdr:cNvPr>
        <xdr:cNvSpPr/>
      </xdr:nvSpPr>
      <xdr:spPr>
        <a:xfrm>
          <a:off x="1319213" y="2796778"/>
          <a:ext cx="1135856" cy="167283"/>
        </a:xfrm>
        <a:prstGeom prst="roundRect">
          <a:avLst/>
        </a:prstGeom>
        <a:ln/>
        <a:effectLst>
          <a:glow rad="63500">
            <a:schemeClr val="accent3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Return to Main</a:t>
          </a:r>
        </a:p>
      </xdr:txBody>
    </xdr:sp>
    <xdr:clientData/>
  </xdr:twoCellAnchor>
  <xdr:twoCellAnchor>
    <xdr:from>
      <xdr:col>3</xdr:col>
      <xdr:colOff>1259087</xdr:colOff>
      <xdr:row>14</xdr:row>
      <xdr:rowOff>26790</xdr:rowOff>
    </xdr:from>
    <xdr:to>
      <xdr:col>4</xdr:col>
      <xdr:colOff>625076</xdr:colOff>
      <xdr:row>14</xdr:row>
      <xdr:rowOff>154189</xdr:rowOff>
    </xdr:to>
    <xdr:sp macro="" textlink="">
      <xdr:nvSpPr>
        <xdr:cNvPr id="10" name="Rectangle: Rounded Corners 9">
          <a:hlinkClick xmlns:r="http://schemas.openxmlformats.org/officeDocument/2006/relationships" r:id="rId6" tooltip="Link to adopted fee schedule"/>
          <a:extLst>
            <a:ext uri="{FF2B5EF4-FFF2-40B4-BE49-F238E27FC236}">
              <a16:creationId xmlns:a16="http://schemas.microsoft.com/office/drawing/2014/main" id="{C62FF845-18E2-4515-BA66-9103545B326D}"/>
            </a:ext>
          </a:extLst>
        </xdr:cNvPr>
        <xdr:cNvSpPr/>
      </xdr:nvSpPr>
      <xdr:spPr>
        <a:xfrm>
          <a:off x="3205759" y="2836665"/>
          <a:ext cx="681630" cy="127399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500" b="1">
              <a:latin typeface="+mn-lt"/>
            </a:rPr>
            <a:t>PMC Fee Schedule</a:t>
          </a:r>
          <a:endParaRPr lang="en-US" sz="700" b="1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124810</xdr:colOff>
      <xdr:row>2</xdr:row>
      <xdr:rowOff>261257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9B605E-1761-4BD6-A2BA-1DD8F61D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510" cy="62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390525</xdr:colOff>
      <xdr:row>12</xdr:row>
      <xdr:rowOff>180974</xdr:rowOff>
    </xdr:from>
    <xdr:to>
      <xdr:col>4</xdr:col>
      <xdr:colOff>600075</xdr:colOff>
      <xdr:row>14</xdr:row>
      <xdr:rowOff>55792</xdr:rowOff>
    </xdr:to>
    <xdr:pic>
      <xdr:nvPicPr>
        <xdr:cNvPr id="3" name="Picture 2">
          <a:hlinkClick xmlns:r="http://schemas.openxmlformats.org/officeDocument/2006/relationships" r:id="rId2" tooltip="65% of the building permit fee for 4-plex and larger structures and all non-residential projects."/>
          <a:extLst>
            <a:ext uri="{FF2B5EF4-FFF2-40B4-BE49-F238E27FC236}">
              <a16:creationId xmlns:a16="http://schemas.microsoft.com/office/drawing/2014/main" id="{59A6212C-D827-4A24-B43B-B3C6919CD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8550" y="1824037"/>
          <a:ext cx="209550" cy="236768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390524</xdr:colOff>
      <xdr:row>10</xdr:row>
      <xdr:rowOff>180975</xdr:rowOff>
    </xdr:from>
    <xdr:to>
      <xdr:col>4</xdr:col>
      <xdr:colOff>600074</xdr:colOff>
      <xdr:row>12</xdr:row>
      <xdr:rowOff>46265</xdr:rowOff>
    </xdr:to>
    <xdr:pic>
      <xdr:nvPicPr>
        <xdr:cNvPr id="4" name="Picture 3">
          <a:hlinkClick xmlns:r="http://schemas.openxmlformats.org/officeDocument/2006/relationships" r:id="rId2" tooltip="The building permit fee covers the administration cost and all inspections for the project."/>
          <a:extLst>
            <a:ext uri="{FF2B5EF4-FFF2-40B4-BE49-F238E27FC236}">
              <a16:creationId xmlns:a16="http://schemas.microsoft.com/office/drawing/2014/main" id="{F2B3332D-C438-48AB-8F7A-322933487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81399" y="1814513"/>
          <a:ext cx="209550" cy="274865"/>
        </a:xfrm>
        <a:prstGeom prst="rect">
          <a:avLst/>
        </a:prstGeom>
      </xdr:spPr>
    </xdr:pic>
    <xdr:clientData/>
  </xdr:twoCellAnchor>
  <xdr:twoCellAnchor editAs="oneCell">
    <xdr:from>
      <xdr:col>4</xdr:col>
      <xdr:colOff>382362</xdr:colOff>
      <xdr:row>7</xdr:row>
      <xdr:rowOff>5443</xdr:rowOff>
    </xdr:from>
    <xdr:to>
      <xdr:col>4</xdr:col>
      <xdr:colOff>602117</xdr:colOff>
      <xdr:row>7</xdr:row>
      <xdr:rowOff>246971</xdr:rowOff>
    </xdr:to>
    <xdr:pic>
      <xdr:nvPicPr>
        <xdr:cNvPr id="5" name="Picture 4">
          <a:hlinkClick xmlns:r="http://schemas.openxmlformats.org/officeDocument/2006/relationships" r:id="rId4" tooltip="The valuation is the total cost of the project to the nearest dollar."/>
          <a:extLst>
            <a:ext uri="{FF2B5EF4-FFF2-40B4-BE49-F238E27FC236}">
              <a16:creationId xmlns:a16="http://schemas.microsoft.com/office/drawing/2014/main" id="{83F8F493-6096-4709-9742-B23D6C9CB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0387" y="1053193"/>
          <a:ext cx="214993" cy="236765"/>
        </a:xfrm>
        <a:prstGeom prst="rect">
          <a:avLst/>
        </a:prstGeom>
      </xdr:spPr>
    </xdr:pic>
    <xdr:clientData/>
  </xdr:twoCellAnchor>
  <xdr:twoCellAnchor>
    <xdr:from>
      <xdr:col>1</xdr:col>
      <xdr:colOff>33338</xdr:colOff>
      <xdr:row>6</xdr:row>
      <xdr:rowOff>125079</xdr:rowOff>
    </xdr:from>
    <xdr:to>
      <xdr:col>2</xdr:col>
      <xdr:colOff>433387</xdr:colOff>
      <xdr:row>8</xdr:row>
      <xdr:rowOff>19050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8A01959C-AB3A-49DC-A357-F240B22052FA}"/>
            </a:ext>
          </a:extLst>
        </xdr:cNvPr>
        <xdr:cNvSpPr/>
      </xdr:nvSpPr>
      <xdr:spPr>
        <a:xfrm>
          <a:off x="681038" y="987092"/>
          <a:ext cx="1047749" cy="265446"/>
        </a:xfrm>
        <a:prstGeom prst="roundRect">
          <a:avLst/>
        </a:prstGeom>
        <a:gradFill flip="none" rotWithShape="1">
          <a:gsLst>
            <a:gs pos="0">
              <a:schemeClr val="accent5">
                <a:lumMod val="110000"/>
                <a:satMod val="105000"/>
                <a:tint val="67000"/>
              </a:schemeClr>
            </a:gs>
            <a:gs pos="50000">
              <a:schemeClr val="accent5">
                <a:lumMod val="105000"/>
                <a:satMod val="103000"/>
                <a:tint val="73000"/>
              </a:schemeClr>
            </a:gs>
            <a:gs pos="100000">
              <a:schemeClr val="accent5">
                <a:lumMod val="105000"/>
                <a:satMod val="109000"/>
                <a:tint val="81000"/>
              </a:schemeClr>
            </a:gs>
          </a:gsLst>
          <a:lin ang="5400000" scaled="1"/>
          <a:tileRect/>
        </a:gradFill>
        <a:ln>
          <a:noFill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Valuation</a:t>
          </a:r>
        </a:p>
      </xdr:txBody>
    </xdr:sp>
    <xdr:clientData/>
  </xdr:twoCellAnchor>
  <xdr:twoCellAnchor>
    <xdr:from>
      <xdr:col>0</xdr:col>
      <xdr:colOff>646448</xdr:colOff>
      <xdr:row>10</xdr:row>
      <xdr:rowOff>204786</xdr:rowOff>
    </xdr:from>
    <xdr:to>
      <xdr:col>2</xdr:col>
      <xdr:colOff>452438</xdr:colOff>
      <xdr:row>12</xdr:row>
      <xdr:rowOff>4760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B23972FC-180F-49DA-B81D-DD9183690577}"/>
            </a:ext>
          </a:extLst>
        </xdr:cNvPr>
        <xdr:cNvSpPr/>
      </xdr:nvSpPr>
      <xdr:spPr>
        <a:xfrm>
          <a:off x="646448" y="1838324"/>
          <a:ext cx="1101390" cy="209549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BLDG Permit Fee</a:t>
          </a:r>
        </a:p>
      </xdr:txBody>
    </xdr:sp>
    <xdr:clientData/>
  </xdr:twoCellAnchor>
  <xdr:twoCellAnchor>
    <xdr:from>
      <xdr:col>0</xdr:col>
      <xdr:colOff>628650</xdr:colOff>
      <xdr:row>12</xdr:row>
      <xdr:rowOff>185987</xdr:rowOff>
    </xdr:from>
    <xdr:to>
      <xdr:col>2</xdr:col>
      <xdr:colOff>452438</xdr:colOff>
      <xdr:row>14</xdr:row>
      <xdr:rowOff>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263DD290-5EFD-498F-9E27-6DF41D7683AC}"/>
            </a:ext>
          </a:extLst>
        </xdr:cNvPr>
        <xdr:cNvSpPr/>
      </xdr:nvSpPr>
      <xdr:spPr>
        <a:xfrm>
          <a:off x="628650" y="1829050"/>
          <a:ext cx="1119188" cy="223588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Plan Review Fee</a:t>
          </a:r>
        </a:p>
      </xdr:txBody>
    </xdr:sp>
    <xdr:clientData/>
  </xdr:twoCellAnchor>
  <xdr:twoCellAnchor>
    <xdr:from>
      <xdr:col>3</xdr:col>
      <xdr:colOff>9525</xdr:colOff>
      <xdr:row>6</xdr:row>
      <xdr:rowOff>167368</xdr:rowOff>
    </xdr:from>
    <xdr:to>
      <xdr:col>4</xdr:col>
      <xdr:colOff>14968</xdr:colOff>
      <xdr:row>8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5239C07-BF30-4025-9B93-5198E75D4140}"/>
            </a:ext>
          </a:extLst>
        </xdr:cNvPr>
        <xdr:cNvSpPr/>
      </xdr:nvSpPr>
      <xdr:spPr>
        <a:xfrm>
          <a:off x="1952625" y="1210356"/>
          <a:ext cx="1253218" cy="304119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180976</xdr:colOff>
      <xdr:row>17</xdr:row>
      <xdr:rowOff>157163</xdr:rowOff>
    </xdr:from>
    <xdr:to>
      <xdr:col>2</xdr:col>
      <xdr:colOff>476251</xdr:colOff>
      <xdr:row>20</xdr:row>
      <xdr:rowOff>38099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D14B191C-BDDE-4CA7-8B11-4BC8CCE785E7}"/>
            </a:ext>
          </a:extLst>
        </xdr:cNvPr>
        <xdr:cNvSpPr/>
      </xdr:nvSpPr>
      <xdr:spPr>
        <a:xfrm>
          <a:off x="180976" y="3429001"/>
          <a:ext cx="1590675" cy="490536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Non-Residential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Fee**</a:t>
          </a:r>
          <a:endParaRPr lang="en-US" sz="800" b="1"/>
        </a:p>
      </xdr:txBody>
    </xdr:sp>
    <xdr:clientData/>
  </xdr:twoCellAnchor>
  <xdr:twoCellAnchor>
    <xdr:from>
      <xdr:col>3</xdr:col>
      <xdr:colOff>0</xdr:colOff>
      <xdr:row>17</xdr:row>
      <xdr:rowOff>195262</xdr:rowOff>
    </xdr:from>
    <xdr:to>
      <xdr:col>4</xdr:col>
      <xdr:colOff>5443</xdr:colOff>
      <xdr:row>20</xdr:row>
      <xdr:rowOff>4762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959CDD9-0D62-4C6F-9810-04EF90B8F231}"/>
            </a:ext>
          </a:extLst>
        </xdr:cNvPr>
        <xdr:cNvSpPr/>
      </xdr:nvSpPr>
      <xdr:spPr>
        <a:xfrm>
          <a:off x="1804988" y="2447925"/>
          <a:ext cx="1448480" cy="47625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386443</xdr:colOff>
      <xdr:row>15</xdr:row>
      <xdr:rowOff>66673</xdr:rowOff>
    </xdr:from>
    <xdr:ext cx="209550" cy="284393"/>
    <xdr:pic>
      <xdr:nvPicPr>
        <xdr:cNvPr id="12" name="Picture 11">
          <a:hlinkClick xmlns:r="http://schemas.openxmlformats.org/officeDocument/2006/relationships" r:id="rId2" tooltip="A one time of $150 fee per dwelling unit [PMC 12.03.040]"/>
          <a:extLst>
            <a:ext uri="{FF2B5EF4-FFF2-40B4-BE49-F238E27FC236}">
              <a16:creationId xmlns:a16="http://schemas.microsoft.com/office/drawing/2014/main" id="{62F800B2-9318-4F5A-B455-256BECA4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3917" y="3016022"/>
          <a:ext cx="209550" cy="284393"/>
        </a:xfrm>
        <a:prstGeom prst="rect">
          <a:avLst/>
        </a:prstGeom>
      </xdr:spPr>
    </xdr:pic>
    <xdr:clientData/>
  </xdr:oneCellAnchor>
  <xdr:twoCellAnchor>
    <xdr:from>
      <xdr:col>0</xdr:col>
      <xdr:colOff>614363</xdr:colOff>
      <xdr:row>14</xdr:row>
      <xdr:rowOff>147887</xdr:rowOff>
    </xdr:from>
    <xdr:to>
      <xdr:col>2</xdr:col>
      <xdr:colOff>438151</xdr:colOff>
      <xdr:row>17</xdr:row>
      <xdr:rowOff>80962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3EDD158B-6C75-4383-B76E-ED05ABAE73C6}"/>
            </a:ext>
          </a:extLst>
        </xdr:cNvPr>
        <xdr:cNvSpPr/>
      </xdr:nvSpPr>
      <xdr:spPr>
        <a:xfrm>
          <a:off x="614363" y="2200525"/>
          <a:ext cx="1119188" cy="542675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Neighborhood Parks Fee</a:t>
          </a:r>
        </a:p>
      </xdr:txBody>
    </xdr:sp>
    <xdr:clientData/>
  </xdr:twoCellAnchor>
  <xdr:twoCellAnchor>
    <xdr:from>
      <xdr:col>0</xdr:col>
      <xdr:colOff>433388</xdr:colOff>
      <xdr:row>9</xdr:row>
      <xdr:rowOff>0</xdr:rowOff>
    </xdr:from>
    <xdr:to>
      <xdr:col>2</xdr:col>
      <xdr:colOff>400049</xdr:colOff>
      <xdr:row>10</xdr:row>
      <xdr:rowOff>65421</xdr:rowOff>
    </xdr:to>
    <xdr:sp macro="" textlink="">
      <xdr:nvSpPr>
        <xdr:cNvPr id="14" name="Rectangle: Rounded Corners 13">
          <a:extLst>
            <a:ext uri="{FF2B5EF4-FFF2-40B4-BE49-F238E27FC236}">
              <a16:creationId xmlns:a16="http://schemas.microsoft.com/office/drawing/2014/main" id="{2DACACAC-4907-4FA0-B819-CAFA8C2FD5BD}"/>
            </a:ext>
          </a:extLst>
        </xdr:cNvPr>
        <xdr:cNvSpPr/>
      </xdr:nvSpPr>
      <xdr:spPr>
        <a:xfrm>
          <a:off x="433388" y="1433513"/>
          <a:ext cx="1262061" cy="265446"/>
        </a:xfrm>
        <a:prstGeom prst="roundRect">
          <a:avLst/>
        </a:prstGeom>
        <a:gradFill flip="none" rotWithShape="1">
          <a:gsLst>
            <a:gs pos="0">
              <a:schemeClr val="accent5">
                <a:lumMod val="110000"/>
                <a:satMod val="105000"/>
                <a:tint val="67000"/>
              </a:schemeClr>
            </a:gs>
            <a:gs pos="50000">
              <a:schemeClr val="accent5">
                <a:lumMod val="105000"/>
                <a:satMod val="103000"/>
                <a:tint val="73000"/>
              </a:schemeClr>
            </a:gs>
            <a:gs pos="100000">
              <a:schemeClr val="accent5">
                <a:lumMod val="105000"/>
                <a:satMod val="109000"/>
                <a:tint val="81000"/>
              </a:schemeClr>
            </a:gs>
          </a:gsLst>
          <a:lin ang="5400000" scaled="1"/>
          <a:tileRect/>
        </a:gradFill>
        <a:ln>
          <a:noFill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Number of</a:t>
          </a:r>
          <a:r>
            <a:rPr lang="en-US" sz="1100" b="1" baseline="0"/>
            <a:t> Units</a:t>
          </a:r>
          <a:endParaRPr lang="en-US" sz="1100" b="1"/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5443</xdr:colOff>
      <xdr:row>10</xdr:row>
      <xdr:rowOff>27894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4E46474B-C358-4597-9447-96F888C0AA62}"/>
            </a:ext>
          </a:extLst>
        </xdr:cNvPr>
        <xdr:cNvSpPr/>
      </xdr:nvSpPr>
      <xdr:spPr>
        <a:xfrm>
          <a:off x="1943100" y="1433513"/>
          <a:ext cx="1253218" cy="227919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385763</xdr:colOff>
      <xdr:row>8</xdr:row>
      <xdr:rowOff>171450</xdr:rowOff>
    </xdr:from>
    <xdr:to>
      <xdr:col>4</xdr:col>
      <xdr:colOff>600075</xdr:colOff>
      <xdr:row>10</xdr:row>
      <xdr:rowOff>17690</xdr:rowOff>
    </xdr:to>
    <xdr:pic>
      <xdr:nvPicPr>
        <xdr:cNvPr id="18" name="Picture 17">
          <a:hlinkClick xmlns:r="http://schemas.openxmlformats.org/officeDocument/2006/relationships" r:id="rId5" tooltip="Enter number of dwelling units (2 or more)"/>
          <a:extLst>
            <a:ext uri="{FF2B5EF4-FFF2-40B4-BE49-F238E27FC236}">
              <a16:creationId xmlns:a16="http://schemas.microsoft.com/office/drawing/2014/main" id="{8B1E0494-88AC-42DE-BC00-64273EB7E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6638" y="1404938"/>
          <a:ext cx="209550" cy="274865"/>
        </a:xfrm>
        <a:prstGeom prst="rect">
          <a:avLst/>
        </a:prstGeom>
      </xdr:spPr>
    </xdr:pic>
    <xdr:clientData/>
  </xdr:twoCellAnchor>
  <xdr:twoCellAnchor>
    <xdr:from>
      <xdr:col>1</xdr:col>
      <xdr:colOff>632052</xdr:colOff>
      <xdr:row>21</xdr:row>
      <xdr:rowOff>159884</xdr:rowOff>
    </xdr:from>
    <xdr:to>
      <xdr:col>3</xdr:col>
      <xdr:colOff>470127</xdr:colOff>
      <xdr:row>22</xdr:row>
      <xdr:rowOff>145597</xdr:rowOff>
    </xdr:to>
    <xdr:sp macro="" textlink="">
      <xdr:nvSpPr>
        <xdr:cNvPr id="22" name="Rectangle: Rounded Corners 21">
          <a:hlinkClick xmlns:r="http://schemas.openxmlformats.org/officeDocument/2006/relationships" r:id="rId6" tooltip="Return to main calculator page."/>
          <a:extLst>
            <a:ext uri="{FF2B5EF4-FFF2-40B4-BE49-F238E27FC236}">
              <a16:creationId xmlns:a16="http://schemas.microsoft.com/office/drawing/2014/main" id="{0A349281-D4F5-4CB8-8F00-2DFFC39B8A39}"/>
            </a:ext>
          </a:extLst>
        </xdr:cNvPr>
        <xdr:cNvSpPr/>
      </xdr:nvSpPr>
      <xdr:spPr>
        <a:xfrm>
          <a:off x="1278391" y="4531179"/>
          <a:ext cx="1130754" cy="166007"/>
        </a:xfrm>
        <a:prstGeom prst="roundRect">
          <a:avLst/>
        </a:prstGeom>
        <a:ln/>
        <a:effectLst>
          <a:glow rad="63500">
            <a:schemeClr val="accent3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Return to Main</a:t>
          </a:r>
        </a:p>
      </xdr:txBody>
    </xdr:sp>
    <xdr:clientData/>
  </xdr:twoCellAnchor>
  <xdr:twoCellAnchor>
    <xdr:from>
      <xdr:col>3</xdr:col>
      <xdr:colOff>1187224</xdr:colOff>
      <xdr:row>22</xdr:row>
      <xdr:rowOff>17010</xdr:rowOff>
    </xdr:from>
    <xdr:to>
      <xdr:col>4</xdr:col>
      <xdr:colOff>620398</xdr:colOff>
      <xdr:row>22</xdr:row>
      <xdr:rowOff>144409</xdr:rowOff>
    </xdr:to>
    <xdr:sp macro="" textlink="">
      <xdr:nvSpPr>
        <xdr:cNvPr id="19" name="Rectangle: Rounded Corners 18">
          <a:hlinkClick xmlns:r="http://schemas.openxmlformats.org/officeDocument/2006/relationships" r:id="rId7" tooltip="Link to adopted fee schedule"/>
          <a:extLst>
            <a:ext uri="{FF2B5EF4-FFF2-40B4-BE49-F238E27FC236}">
              <a16:creationId xmlns:a16="http://schemas.microsoft.com/office/drawing/2014/main" id="{DF7E81A9-31FD-4E4D-9DAF-8C812DE3D77C}"/>
            </a:ext>
          </a:extLst>
        </xdr:cNvPr>
        <xdr:cNvSpPr/>
      </xdr:nvSpPr>
      <xdr:spPr>
        <a:xfrm>
          <a:off x="3126242" y="4568599"/>
          <a:ext cx="681630" cy="127399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500" b="1">
              <a:latin typeface="+mn-lt"/>
            </a:rPr>
            <a:t>PMC Fee Schedule</a:t>
          </a:r>
          <a:endParaRPr lang="en-US" sz="700" b="1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124810</xdr:colOff>
      <xdr:row>2</xdr:row>
      <xdr:rowOff>261257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0388783-1CD5-4E8B-AC2D-B79AB6C6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510" cy="62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390525</xdr:colOff>
      <xdr:row>10</xdr:row>
      <xdr:rowOff>180974</xdr:rowOff>
    </xdr:from>
    <xdr:to>
      <xdr:col>4</xdr:col>
      <xdr:colOff>600075</xdr:colOff>
      <xdr:row>12</xdr:row>
      <xdr:rowOff>8166</xdr:rowOff>
    </xdr:to>
    <xdr:pic>
      <xdr:nvPicPr>
        <xdr:cNvPr id="3" name="Picture 2">
          <a:hlinkClick xmlns:r="http://schemas.openxmlformats.org/officeDocument/2006/relationships" r:id="rId2" tooltip="65% of the building permit fee for 4-plex and larger structures and all non-residential projects."/>
          <a:extLst>
            <a:ext uri="{FF2B5EF4-FFF2-40B4-BE49-F238E27FC236}">
              <a16:creationId xmlns:a16="http://schemas.microsoft.com/office/drawing/2014/main" id="{9D14E512-128C-4FFA-9D78-6B1E9044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5150" y="1824037"/>
          <a:ext cx="209550" cy="236768"/>
        </a:xfrm>
        <a:prstGeom prst="rect">
          <a:avLst/>
        </a:prstGeom>
      </xdr:spPr>
    </xdr:pic>
    <xdr:clientData/>
  </xdr:twoCellAnchor>
  <xdr:twoCellAnchor editAs="oneCell">
    <xdr:from>
      <xdr:col>4</xdr:col>
      <xdr:colOff>385762</xdr:colOff>
      <xdr:row>8</xdr:row>
      <xdr:rowOff>190500</xdr:rowOff>
    </xdr:from>
    <xdr:to>
      <xdr:col>4</xdr:col>
      <xdr:colOff>600074</xdr:colOff>
      <xdr:row>10</xdr:row>
      <xdr:rowOff>17691</xdr:rowOff>
    </xdr:to>
    <xdr:pic>
      <xdr:nvPicPr>
        <xdr:cNvPr id="4" name="Picture 3">
          <a:hlinkClick xmlns:r="http://schemas.openxmlformats.org/officeDocument/2006/relationships" r:id="rId4" tooltip="The building permit fee covers the administration cost and all inspections for the project."/>
          <a:extLst>
            <a:ext uri="{FF2B5EF4-FFF2-40B4-BE49-F238E27FC236}">
              <a16:creationId xmlns:a16="http://schemas.microsoft.com/office/drawing/2014/main" id="{BF70F8D2-CA1E-4F9F-882C-45C130DE9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0387" y="1423988"/>
          <a:ext cx="209550" cy="236765"/>
        </a:xfrm>
        <a:prstGeom prst="rect">
          <a:avLst/>
        </a:prstGeom>
      </xdr:spPr>
    </xdr:pic>
    <xdr:clientData/>
  </xdr:twoCellAnchor>
  <xdr:twoCellAnchor editAs="oneCell">
    <xdr:from>
      <xdr:col>4</xdr:col>
      <xdr:colOff>382362</xdr:colOff>
      <xdr:row>7</xdr:row>
      <xdr:rowOff>5443</xdr:rowOff>
    </xdr:from>
    <xdr:to>
      <xdr:col>4</xdr:col>
      <xdr:colOff>602117</xdr:colOff>
      <xdr:row>8</xdr:row>
      <xdr:rowOff>18369</xdr:rowOff>
    </xdr:to>
    <xdr:pic>
      <xdr:nvPicPr>
        <xdr:cNvPr id="5" name="Picture 4">
          <a:hlinkClick xmlns:r="http://schemas.openxmlformats.org/officeDocument/2006/relationships" r:id="rId5" tooltip="The valuation is the total cost of the project to the nearest dollar."/>
          <a:extLst>
            <a:ext uri="{FF2B5EF4-FFF2-40B4-BE49-F238E27FC236}">
              <a16:creationId xmlns:a16="http://schemas.microsoft.com/office/drawing/2014/main" id="{64B42145-8B10-4F66-B020-671414E4D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3162" y="1048431"/>
          <a:ext cx="214993" cy="236765"/>
        </a:xfrm>
        <a:prstGeom prst="rect">
          <a:avLst/>
        </a:prstGeom>
      </xdr:spPr>
    </xdr:pic>
    <xdr:clientData/>
  </xdr:twoCellAnchor>
  <xdr:twoCellAnchor>
    <xdr:from>
      <xdr:col>1</xdr:col>
      <xdr:colOff>33338</xdr:colOff>
      <xdr:row>6</xdr:row>
      <xdr:rowOff>172641</xdr:rowOff>
    </xdr:from>
    <xdr:to>
      <xdr:col>2</xdr:col>
      <xdr:colOff>433387</xdr:colOff>
      <xdr:row>8</xdr:row>
      <xdr:rowOff>19050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40C0EB1B-F3D3-495B-A13D-92CF4E886966}"/>
            </a:ext>
          </a:extLst>
        </xdr:cNvPr>
        <xdr:cNvSpPr/>
      </xdr:nvSpPr>
      <xdr:spPr>
        <a:xfrm>
          <a:off x="682229" y="1220391"/>
          <a:ext cx="1048939" cy="260152"/>
        </a:xfrm>
        <a:prstGeom prst="roundRect">
          <a:avLst/>
        </a:prstGeom>
        <a:gradFill flip="none" rotWithShape="1">
          <a:gsLst>
            <a:gs pos="0">
              <a:schemeClr val="accent5">
                <a:lumMod val="110000"/>
                <a:satMod val="105000"/>
                <a:tint val="67000"/>
              </a:schemeClr>
            </a:gs>
            <a:gs pos="50000">
              <a:schemeClr val="accent5">
                <a:lumMod val="105000"/>
                <a:satMod val="103000"/>
                <a:tint val="73000"/>
              </a:schemeClr>
            </a:gs>
            <a:gs pos="100000">
              <a:schemeClr val="accent5">
                <a:lumMod val="105000"/>
                <a:satMod val="109000"/>
                <a:tint val="81000"/>
              </a:schemeClr>
            </a:gs>
          </a:gsLst>
          <a:lin ang="5400000" scaled="1"/>
          <a:tileRect/>
        </a:gradFill>
        <a:ln>
          <a:noFill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Valuation</a:t>
          </a:r>
        </a:p>
      </xdr:txBody>
    </xdr:sp>
    <xdr:clientData/>
  </xdr:twoCellAnchor>
  <xdr:twoCellAnchor>
    <xdr:from>
      <xdr:col>0</xdr:col>
      <xdr:colOff>539292</xdr:colOff>
      <xdr:row>8</xdr:row>
      <xdr:rowOff>171449</xdr:rowOff>
    </xdr:from>
    <xdr:to>
      <xdr:col>2</xdr:col>
      <xdr:colOff>350044</xdr:colOff>
      <xdr:row>10</xdr:row>
      <xdr:rowOff>9523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32998876-7ADF-47C4-9EDD-CE572F4F6099}"/>
            </a:ext>
          </a:extLst>
        </xdr:cNvPr>
        <xdr:cNvSpPr/>
      </xdr:nvSpPr>
      <xdr:spPr>
        <a:xfrm>
          <a:off x="539292" y="1629965"/>
          <a:ext cx="1108533" cy="254792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BLDG Permit Fee</a:t>
          </a:r>
        </a:p>
      </xdr:txBody>
    </xdr:sp>
    <xdr:clientData/>
  </xdr:twoCellAnchor>
  <xdr:twoCellAnchor>
    <xdr:from>
      <xdr:col>0</xdr:col>
      <xdr:colOff>628650</xdr:colOff>
      <xdr:row>10</xdr:row>
      <xdr:rowOff>185987</xdr:rowOff>
    </xdr:from>
    <xdr:to>
      <xdr:col>2</xdr:col>
      <xdr:colOff>452438</xdr:colOff>
      <xdr:row>12</xdr:row>
      <xdr:rowOff>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5BCA6B6C-5584-4D54-9037-AA3FBD807038}"/>
            </a:ext>
          </a:extLst>
        </xdr:cNvPr>
        <xdr:cNvSpPr/>
      </xdr:nvSpPr>
      <xdr:spPr>
        <a:xfrm>
          <a:off x="628650" y="1829050"/>
          <a:ext cx="1119188" cy="223588"/>
        </a:xfrm>
        <a:prstGeom prst="roundRect">
          <a:avLst/>
        </a:prstGeom>
        <a:gradFill flip="none" rotWithShape="1">
          <a:gsLst>
            <a:gs pos="0">
              <a:srgbClr val="FFFF00">
                <a:shade val="30000"/>
                <a:satMod val="115000"/>
              </a:srgbClr>
            </a:gs>
            <a:gs pos="50000">
              <a:srgbClr val="FFFF00">
                <a:shade val="67500"/>
                <a:satMod val="115000"/>
              </a:srgbClr>
            </a:gs>
            <a:gs pos="100000">
              <a:srgbClr val="FFFF00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Plan Review Fee</a:t>
          </a:r>
        </a:p>
      </xdr:txBody>
    </xdr:sp>
    <xdr:clientData/>
  </xdr:twoCellAnchor>
  <xdr:twoCellAnchor>
    <xdr:from>
      <xdr:col>3</xdr:col>
      <xdr:colOff>9525</xdr:colOff>
      <xdr:row>7</xdr:row>
      <xdr:rowOff>2976</xdr:rowOff>
    </xdr:from>
    <xdr:to>
      <xdr:col>4</xdr:col>
      <xdr:colOff>14968</xdr:colOff>
      <xdr:row>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1208EDD-1902-41D4-BD39-6285AFADE698}"/>
            </a:ext>
          </a:extLst>
        </xdr:cNvPr>
        <xdr:cNvSpPr/>
      </xdr:nvSpPr>
      <xdr:spPr>
        <a:xfrm>
          <a:off x="1816299" y="1238250"/>
          <a:ext cx="1449075" cy="226219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142876</xdr:colOff>
      <xdr:row>13</xdr:row>
      <xdr:rowOff>4764</xdr:rowOff>
    </xdr:from>
    <xdr:to>
      <xdr:col>2</xdr:col>
      <xdr:colOff>438151</xdr:colOff>
      <xdr:row>14</xdr:row>
      <xdr:rowOff>223837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C0761061-5540-4C42-BABF-5DFA510F502E}"/>
            </a:ext>
          </a:extLst>
        </xdr:cNvPr>
        <xdr:cNvSpPr/>
      </xdr:nvSpPr>
      <xdr:spPr>
        <a:xfrm>
          <a:off x="142876" y="2462214"/>
          <a:ext cx="1590675" cy="447673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Non-Residential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Fee**</a:t>
          </a:r>
          <a:endParaRPr lang="en-US" sz="800" b="1"/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5443</xdr:colOff>
      <xdr:row>15</xdr:row>
      <xdr:rowOff>4762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813ED20-0962-4D09-9B5E-17EC0EDCA3DD}"/>
            </a:ext>
          </a:extLst>
        </xdr:cNvPr>
        <xdr:cNvSpPr/>
      </xdr:nvSpPr>
      <xdr:spPr>
        <a:xfrm>
          <a:off x="1804988" y="2447925"/>
          <a:ext cx="1448480" cy="47625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89298</xdr:colOff>
      <xdr:row>16</xdr:row>
      <xdr:rowOff>170260</xdr:rowOff>
    </xdr:from>
    <xdr:to>
      <xdr:col>3</xdr:col>
      <xdr:colOff>714375</xdr:colOff>
      <xdr:row>17</xdr:row>
      <xdr:rowOff>155973</xdr:rowOff>
    </xdr:to>
    <xdr:sp macro="" textlink="">
      <xdr:nvSpPr>
        <xdr:cNvPr id="13" name="Rectangle: Rounded Corners 12">
          <a:hlinkClick xmlns:r="http://schemas.openxmlformats.org/officeDocument/2006/relationships" r:id="rId6" tooltip="Return to main calculator page."/>
          <a:extLst>
            <a:ext uri="{FF2B5EF4-FFF2-40B4-BE49-F238E27FC236}">
              <a16:creationId xmlns:a16="http://schemas.microsoft.com/office/drawing/2014/main" id="{A767239A-2F68-4B96-A003-BEC9F9747BFE}"/>
            </a:ext>
          </a:extLst>
        </xdr:cNvPr>
        <xdr:cNvSpPr/>
      </xdr:nvSpPr>
      <xdr:spPr>
        <a:xfrm>
          <a:off x="1387079" y="3548659"/>
          <a:ext cx="1134070" cy="167283"/>
        </a:xfrm>
        <a:prstGeom prst="roundRect">
          <a:avLst/>
        </a:prstGeom>
        <a:ln/>
        <a:effectLst>
          <a:glow rad="63500">
            <a:schemeClr val="accent3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/>
            <a:t>Return to Main</a:t>
          </a:r>
        </a:p>
      </xdr:txBody>
    </xdr:sp>
    <xdr:clientData/>
  </xdr:twoCellAnchor>
  <xdr:twoCellAnchor>
    <xdr:from>
      <xdr:col>3</xdr:col>
      <xdr:colOff>1381124</xdr:colOff>
      <xdr:row>17</xdr:row>
      <xdr:rowOff>29766</xdr:rowOff>
    </xdr:from>
    <xdr:to>
      <xdr:col>4</xdr:col>
      <xdr:colOff>619122</xdr:colOff>
      <xdr:row>17</xdr:row>
      <xdr:rowOff>157165</xdr:rowOff>
    </xdr:to>
    <xdr:sp macro="" textlink="">
      <xdr:nvSpPr>
        <xdr:cNvPr id="14" name="Rectangle: Rounded Corners 13">
          <a:hlinkClick xmlns:r="http://schemas.openxmlformats.org/officeDocument/2006/relationships" r:id="rId7" tooltip="Link to adopted fee schedule"/>
          <a:extLst>
            <a:ext uri="{FF2B5EF4-FFF2-40B4-BE49-F238E27FC236}">
              <a16:creationId xmlns:a16="http://schemas.microsoft.com/office/drawing/2014/main" id="{C8B33DA0-DB17-43FA-816B-F0C0B2AED00A}"/>
            </a:ext>
          </a:extLst>
        </xdr:cNvPr>
        <xdr:cNvSpPr/>
      </xdr:nvSpPr>
      <xdr:spPr>
        <a:xfrm>
          <a:off x="3187898" y="3589735"/>
          <a:ext cx="681630" cy="127399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500" b="1">
              <a:latin typeface="+mn-lt"/>
            </a:rPr>
            <a:t>PMC Fee Schedule</a:t>
          </a:r>
          <a:endParaRPr lang="en-US" sz="700" b="1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5594-5933-455F-8D45-0F24E5E77BD8}">
  <sheetPr codeName="Sheet1"/>
  <dimension ref="A1:E30"/>
  <sheetViews>
    <sheetView tabSelected="1" zoomScale="120" zoomScaleNormal="120" zoomScaleSheetLayoutView="110" workbookViewId="0">
      <selection sqref="A1:E2"/>
    </sheetView>
  </sheetViews>
  <sheetFormatPr defaultRowHeight="14.25" x14ac:dyDescent="0.45"/>
  <cols>
    <col min="1" max="16384" width="9.06640625" style="1"/>
  </cols>
  <sheetData>
    <row r="1" spans="1:5" ht="14.25" customHeight="1" x14ac:dyDescent="0.45">
      <c r="A1" s="42" t="s">
        <v>0</v>
      </c>
      <c r="B1" s="42"/>
      <c r="C1" s="42"/>
      <c r="D1" s="42"/>
      <c r="E1" s="43"/>
    </row>
    <row r="2" spans="1:5" ht="14.25" customHeight="1" x14ac:dyDescent="0.45">
      <c r="A2" s="44"/>
      <c r="B2" s="44"/>
      <c r="C2" s="44"/>
      <c r="D2" s="44"/>
      <c r="E2" s="45"/>
    </row>
    <row r="3" spans="1:5" ht="29.25" customHeight="1" x14ac:dyDescent="0.45">
      <c r="A3" s="46" t="s">
        <v>1</v>
      </c>
      <c r="B3" s="46"/>
      <c r="C3" s="46"/>
      <c r="D3" s="46"/>
      <c r="E3" s="47"/>
    </row>
    <row r="4" spans="1:5" ht="4.1500000000000004" customHeight="1" x14ac:dyDescent="0.45">
      <c r="A4" s="40"/>
      <c r="B4" s="40"/>
      <c r="C4" s="40"/>
      <c r="D4" s="40"/>
      <c r="E4" s="41"/>
    </row>
    <row r="5" spans="1:5" x14ac:dyDescent="0.45">
      <c r="E5" s="3"/>
    </row>
    <row r="6" spans="1:5" ht="18" x14ac:dyDescent="0.55000000000000004">
      <c r="A6" s="48" t="s">
        <v>9</v>
      </c>
      <c r="B6" s="48"/>
      <c r="C6" s="48"/>
      <c r="D6" s="48"/>
      <c r="E6" s="49"/>
    </row>
    <row r="7" spans="1:5" x14ac:dyDescent="0.45">
      <c r="E7" s="3"/>
    </row>
    <row r="8" spans="1:5" x14ac:dyDescent="0.45">
      <c r="E8" s="3"/>
    </row>
    <row r="9" spans="1:5" x14ac:dyDescent="0.45">
      <c r="E9" s="3"/>
    </row>
    <row r="10" spans="1:5" x14ac:dyDescent="0.45">
      <c r="E10" s="3"/>
    </row>
    <row r="11" spans="1:5" x14ac:dyDescent="0.45">
      <c r="E11" s="3"/>
    </row>
    <row r="12" spans="1:5" x14ac:dyDescent="0.45">
      <c r="E12" s="3"/>
    </row>
    <row r="13" spans="1:5" x14ac:dyDescent="0.45">
      <c r="E13" s="3"/>
    </row>
    <row r="14" spans="1:5" x14ac:dyDescent="0.45">
      <c r="E14" s="3"/>
    </row>
    <row r="15" spans="1:5" x14ac:dyDescent="0.45">
      <c r="E15" s="3"/>
    </row>
    <row r="16" spans="1:5" x14ac:dyDescent="0.45">
      <c r="E16" s="3"/>
    </row>
    <row r="17" spans="1:5" x14ac:dyDescent="0.45">
      <c r="E17" s="3"/>
    </row>
    <row r="18" spans="1:5" x14ac:dyDescent="0.45">
      <c r="E18" s="3"/>
    </row>
    <row r="19" spans="1:5" x14ac:dyDescent="0.45">
      <c r="E19" s="3"/>
    </row>
    <row r="20" spans="1:5" x14ac:dyDescent="0.45">
      <c r="E20" s="3"/>
    </row>
    <row r="21" spans="1:5" x14ac:dyDescent="0.45">
      <c r="E21" s="3"/>
    </row>
    <row r="22" spans="1:5" x14ac:dyDescent="0.45">
      <c r="E22" s="3"/>
    </row>
    <row r="23" spans="1:5" x14ac:dyDescent="0.45">
      <c r="E23" s="3"/>
    </row>
    <row r="24" spans="1:5" x14ac:dyDescent="0.45">
      <c r="E24" s="3"/>
    </row>
    <row r="25" spans="1:5" x14ac:dyDescent="0.45">
      <c r="E25" s="3"/>
    </row>
    <row r="26" spans="1:5" x14ac:dyDescent="0.45">
      <c r="E26" s="3"/>
    </row>
    <row r="27" spans="1:5" x14ac:dyDescent="0.45">
      <c r="E27" s="3"/>
    </row>
    <row r="28" spans="1:5" x14ac:dyDescent="0.45">
      <c r="E28" s="3"/>
    </row>
    <row r="29" spans="1:5" x14ac:dyDescent="0.45">
      <c r="A29" s="36" t="s">
        <v>18</v>
      </c>
      <c r="B29" s="36"/>
      <c r="C29" s="36"/>
      <c r="D29" s="36"/>
      <c r="E29" s="37"/>
    </row>
    <row r="30" spans="1:5" x14ac:dyDescent="0.45">
      <c r="A30" s="8" t="s">
        <v>17</v>
      </c>
      <c r="B30" s="9"/>
      <c r="C30" s="38"/>
      <c r="D30" s="38"/>
      <c r="E30" s="39"/>
    </row>
  </sheetData>
  <sheetProtection algorithmName="SHA-512" hashValue="RZjSXoa9IgY4vilVyFg8BygOlZlX/+t38KpRZCYuSTaF95GYkAbDP+gRb5WNaQBJa89hugf9TK6p8wzJo1CAUQ==" saltValue="g6+1zpxCa4qPxiq3ViTsTA==" spinCount="100000" sheet="1" objects="1" scenarios="1" selectLockedCells="1"/>
  <mergeCells count="6">
    <mergeCell ref="A29:E29"/>
    <mergeCell ref="C30:E30"/>
    <mergeCell ref="A4:E4"/>
    <mergeCell ref="A1:E2"/>
    <mergeCell ref="A3:E3"/>
    <mergeCell ref="A6:E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67BD-BBD0-451E-A786-8A9AFCED3E3C}">
  <sheetPr codeName="Sheet3"/>
  <dimension ref="A1:E15"/>
  <sheetViews>
    <sheetView zoomScale="160" zoomScaleNormal="160" zoomScaleSheetLayoutView="100" workbookViewId="0">
      <selection activeCell="C8" sqref="C8"/>
    </sheetView>
  </sheetViews>
  <sheetFormatPr defaultRowHeight="14.25" x14ac:dyDescent="0.45"/>
  <cols>
    <col min="1" max="2" width="9.06640625" style="1"/>
    <col min="3" max="3" width="13.3984375" style="1" customWidth="1"/>
    <col min="4" max="16384" width="9.06640625" style="1"/>
  </cols>
  <sheetData>
    <row r="1" spans="1:5" ht="14.25" customHeight="1" x14ac:dyDescent="0.45">
      <c r="A1" s="42" t="s">
        <v>0</v>
      </c>
      <c r="B1" s="42"/>
      <c r="C1" s="42"/>
      <c r="D1" s="42"/>
      <c r="E1" s="43"/>
    </row>
    <row r="2" spans="1:5" ht="14.25" customHeight="1" x14ac:dyDescent="0.45">
      <c r="A2" s="44"/>
      <c r="B2" s="44"/>
      <c r="C2" s="44"/>
      <c r="D2" s="44"/>
      <c r="E2" s="45"/>
    </row>
    <row r="3" spans="1:5" ht="25.15" customHeight="1" x14ac:dyDescent="0.45">
      <c r="A3" s="46" t="s">
        <v>1</v>
      </c>
      <c r="B3" s="46"/>
      <c r="C3" s="46"/>
      <c r="D3" s="46"/>
      <c r="E3" s="47"/>
    </row>
    <row r="4" spans="1:5" ht="4.1500000000000004" customHeight="1" x14ac:dyDescent="0.45">
      <c r="A4" s="50"/>
      <c r="B4" s="50"/>
      <c r="C4" s="50"/>
      <c r="D4" s="50"/>
      <c r="E4" s="51"/>
    </row>
    <row r="5" spans="1:5" ht="14.25" customHeight="1" x14ac:dyDescent="0.55000000000000004">
      <c r="A5" s="52" t="s">
        <v>2</v>
      </c>
      <c r="B5" s="52"/>
      <c r="C5" s="52"/>
      <c r="D5" s="52"/>
      <c r="E5" s="52"/>
    </row>
    <row r="6" spans="1:5" x14ac:dyDescent="0.45">
      <c r="A6" s="30" t="s">
        <v>19</v>
      </c>
      <c r="E6" s="3"/>
    </row>
    <row r="7" spans="1:5" ht="14.65" thickBot="1" x14ac:dyDescent="0.5">
      <c r="E7" s="3"/>
    </row>
    <row r="8" spans="1:5" ht="19.149999999999999" customHeight="1" thickBot="1" x14ac:dyDescent="0.5">
      <c r="C8" s="20"/>
      <c r="D8" s="22" t="s">
        <v>3</v>
      </c>
      <c r="E8" s="4"/>
    </row>
    <row r="9" spans="1:5" ht="14.65" thickBot="1" x14ac:dyDescent="0.5">
      <c r="E9" s="3"/>
    </row>
    <row r="10" spans="1:5" ht="14.65" thickBot="1" x14ac:dyDescent="0.5">
      <c r="C10" s="5">
        <f>_xlfn.FLOOR.MATH((25+(C8*1.5)),0.25,0)</f>
        <v>25</v>
      </c>
      <c r="D10" s="6"/>
      <c r="E10" s="3"/>
    </row>
    <row r="11" spans="1:5" ht="16.149999999999999" thickBot="1" x14ac:dyDescent="0.55000000000000004">
      <c r="B11" s="2"/>
      <c r="E11" s="3"/>
    </row>
    <row r="12" spans="1:5" ht="16.149999999999999" thickBot="1" x14ac:dyDescent="0.55000000000000004">
      <c r="B12" s="2"/>
      <c r="C12" s="5">
        <f>_xlfn.FLOOR.MATH((50+(C8*3)),0.25,0)</f>
        <v>50</v>
      </c>
      <c r="D12" s="6"/>
      <c r="E12" s="3"/>
    </row>
    <row r="13" spans="1:5" x14ac:dyDescent="0.45">
      <c r="E13" s="3"/>
    </row>
    <row r="14" spans="1:5" x14ac:dyDescent="0.45">
      <c r="A14" s="53"/>
      <c r="B14" s="53"/>
      <c r="C14" s="53"/>
      <c r="D14" s="53"/>
      <c r="E14" s="54"/>
    </row>
    <row r="15" spans="1:5" x14ac:dyDescent="0.45">
      <c r="A15" s="8" t="s">
        <v>17</v>
      </c>
      <c r="B15" s="9"/>
      <c r="C15" s="34"/>
      <c r="D15" s="33"/>
      <c r="E15" s="35"/>
    </row>
  </sheetData>
  <sheetProtection algorithmName="SHA-512" hashValue="wrpXxxjeGWnDmjUZq6EDGgcr9lxr/99DsiOEle3vUGMSdTlkBVXNxiTZIdYAEWdBx4youUCMtWke9/rPcLoMoA==" saltValue="RqCcM6ug4iH2Wkl1/qiJjA==" spinCount="100000" sheet="1" objects="1" scenarios="1" selectLockedCells="1"/>
  <mergeCells count="5">
    <mergeCell ref="A4:E4"/>
    <mergeCell ref="A1:E2"/>
    <mergeCell ref="A3:E3"/>
    <mergeCell ref="A5:E5"/>
    <mergeCell ref="A14:E14"/>
  </mergeCells>
  <dataValidations xWindow="735" yWindow="704" count="1">
    <dataValidation allowBlank="1" showErrorMessage="1" sqref="C8" xr:uid="{A4E38D41-4A4C-4372-9AF0-E55445817B94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89B5E-7978-49EB-AFB0-7399FBB08E7C}">
  <sheetPr codeName="Sheet4"/>
  <dimension ref="A1:E19"/>
  <sheetViews>
    <sheetView zoomScale="160" zoomScaleNormal="160" workbookViewId="0">
      <selection activeCell="D8" sqref="D8"/>
    </sheetView>
  </sheetViews>
  <sheetFormatPr defaultRowHeight="14.25" x14ac:dyDescent="0.45"/>
  <cols>
    <col min="1" max="2" width="9.06640625" style="1"/>
    <col min="3" max="3" width="10.06640625" style="1" customWidth="1"/>
    <col min="4" max="4" width="17.33203125" style="1" customWidth="1"/>
    <col min="5" max="16384" width="9.06640625" style="1"/>
  </cols>
  <sheetData>
    <row r="1" spans="1:5" ht="14.25" customHeight="1" x14ac:dyDescent="0.45">
      <c r="A1" s="42" t="s">
        <v>0</v>
      </c>
      <c r="B1" s="42"/>
      <c r="C1" s="42"/>
      <c r="D1" s="42"/>
      <c r="E1" s="43"/>
    </row>
    <row r="2" spans="1:5" ht="14.25" customHeight="1" x14ac:dyDescent="0.45">
      <c r="A2" s="44"/>
      <c r="B2" s="44"/>
      <c r="C2" s="44"/>
      <c r="D2" s="44"/>
      <c r="E2" s="45"/>
    </row>
    <row r="3" spans="1:5" ht="21" customHeight="1" x14ac:dyDescent="0.45">
      <c r="A3" s="46" t="s">
        <v>1</v>
      </c>
      <c r="B3" s="46"/>
      <c r="C3" s="46"/>
      <c r="D3" s="46"/>
      <c r="E3" s="47"/>
    </row>
    <row r="4" spans="1:5" ht="4.1500000000000004" customHeight="1" x14ac:dyDescent="0.45">
      <c r="A4" s="50"/>
      <c r="B4" s="50"/>
      <c r="C4" s="50"/>
      <c r="D4" s="50"/>
      <c r="E4" s="51"/>
    </row>
    <row r="5" spans="1:5" ht="14.25" customHeight="1" x14ac:dyDescent="0.55000000000000004">
      <c r="A5" s="57" t="s">
        <v>8</v>
      </c>
      <c r="B5" s="57"/>
      <c r="C5" s="57"/>
      <c r="D5" s="57"/>
      <c r="E5" s="57"/>
    </row>
    <row r="6" spans="1:5" x14ac:dyDescent="0.45">
      <c r="A6" s="30" t="s">
        <v>19</v>
      </c>
      <c r="E6" s="3"/>
    </row>
    <row r="7" spans="1:5" ht="14.65" thickBot="1" x14ac:dyDescent="0.5">
      <c r="E7" s="3"/>
    </row>
    <row r="8" spans="1:5" ht="20.25" customHeight="1" thickBot="1" x14ac:dyDescent="0.55000000000000004">
      <c r="B8" s="2"/>
      <c r="D8" s="10"/>
      <c r="E8" s="3"/>
    </row>
    <row r="9" spans="1:5" ht="16.149999999999999" thickBot="1" x14ac:dyDescent="0.55000000000000004">
      <c r="B9" s="2"/>
      <c r="D9" s="23"/>
      <c r="E9" s="3"/>
    </row>
    <row r="10" spans="1:5" ht="16.149999999999999" thickBot="1" x14ac:dyDescent="0.55000000000000004">
      <c r="B10" s="2"/>
      <c r="D10" s="11">
        <f>_xlfn.FLOOR.MATH('Data Sheet'!F3,0.25,0)</f>
        <v>0</v>
      </c>
      <c r="E10" s="3"/>
    </row>
    <row r="11" spans="1:5" ht="16.149999999999999" thickBot="1" x14ac:dyDescent="0.55000000000000004">
      <c r="B11" s="2"/>
      <c r="E11" s="3"/>
    </row>
    <row r="12" spans="1:5" ht="14.65" thickBot="1" x14ac:dyDescent="0.5">
      <c r="D12" s="11">
        <v>200</v>
      </c>
      <c r="E12" s="3"/>
    </row>
    <row r="13" spans="1:5" x14ac:dyDescent="0.45">
      <c r="E13" s="3"/>
    </row>
    <row r="14" spans="1:5" ht="14.65" thickBot="1" x14ac:dyDescent="0.5">
      <c r="E14" s="3"/>
    </row>
    <row r="15" spans="1:5" ht="18.399999999999999" customHeight="1" x14ac:dyDescent="0.5">
      <c r="B15" s="2"/>
      <c r="D15" s="55">
        <f>D10+D12</f>
        <v>200</v>
      </c>
      <c r="E15" s="3"/>
    </row>
    <row r="16" spans="1:5" ht="16.149999999999999" thickBot="1" x14ac:dyDescent="0.55000000000000004">
      <c r="B16" s="2"/>
      <c r="D16" s="56"/>
      <c r="E16" s="3"/>
    </row>
    <row r="17" spans="1:5" ht="15.75" x14ac:dyDescent="0.5">
      <c r="B17" s="2"/>
      <c r="E17" s="3"/>
    </row>
    <row r="18" spans="1:5" x14ac:dyDescent="0.45">
      <c r="E18" s="3"/>
    </row>
    <row r="19" spans="1:5" x14ac:dyDescent="0.45">
      <c r="A19" s="8" t="s">
        <v>17</v>
      </c>
      <c r="B19" s="9"/>
      <c r="C19" s="25"/>
      <c r="D19" s="24"/>
      <c r="E19" s="27"/>
    </row>
  </sheetData>
  <sheetProtection algorithmName="SHA-512" hashValue="63Ki6XvV/aCQr4pfigtphvY6/pelyQzB+pnara5pEBECKaWW0L2Cbv7r+SsYqhqPsM+vQJkOtJcxat7YQPBeXw==" saltValue="0XIhDIFjp/MTVEheUr1czw==" spinCount="100000" sheet="1" objects="1" scenarios="1" selectLockedCells="1"/>
  <mergeCells count="5">
    <mergeCell ref="D15:D16"/>
    <mergeCell ref="A4:E4"/>
    <mergeCell ref="A1:E2"/>
    <mergeCell ref="A3:E3"/>
    <mergeCell ref="A5:E5"/>
  </mergeCells>
  <dataValidations xWindow="826" yWindow="731" count="2">
    <dataValidation allowBlank="1" showErrorMessage="1" promptTitle="Valuation" prompt="Enter total cost of project to the nearest dollar." sqref="D9" xr:uid="{AE8FF6A6-4097-4EF9-BD79-66AB621738B2}"/>
    <dataValidation allowBlank="1" showErrorMessage="1" sqref="D8" xr:uid="{9A883239-DF18-4ACE-9B7A-A94C2A3C0460}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87EB-F783-47DB-B734-C2436B21AD4B}">
  <sheetPr codeName="Sheet5"/>
  <dimension ref="A1:E15"/>
  <sheetViews>
    <sheetView zoomScale="160" zoomScaleNormal="160" workbookViewId="0">
      <selection activeCell="D8" sqref="D8"/>
    </sheetView>
  </sheetViews>
  <sheetFormatPr defaultRowHeight="14.25" x14ac:dyDescent="0.45"/>
  <cols>
    <col min="1" max="3" width="9.06640625" style="1"/>
    <col min="4" max="4" width="18.3984375" style="1" customWidth="1"/>
    <col min="5" max="16384" width="9.06640625" style="1"/>
  </cols>
  <sheetData>
    <row r="1" spans="1:5" ht="14.25" customHeight="1" x14ac:dyDescent="0.45">
      <c r="A1" s="42" t="s">
        <v>0</v>
      </c>
      <c r="B1" s="42"/>
      <c r="C1" s="42"/>
      <c r="D1" s="42"/>
      <c r="E1" s="43"/>
    </row>
    <row r="2" spans="1:5" ht="14.25" customHeight="1" x14ac:dyDescent="0.45">
      <c r="A2" s="44"/>
      <c r="B2" s="44"/>
      <c r="C2" s="44"/>
      <c r="D2" s="44"/>
      <c r="E2" s="45"/>
    </row>
    <row r="3" spans="1:5" ht="21" customHeight="1" x14ac:dyDescent="0.45">
      <c r="A3" s="46" t="s">
        <v>1</v>
      </c>
      <c r="B3" s="46"/>
      <c r="C3" s="46"/>
      <c r="D3" s="46"/>
      <c r="E3" s="47"/>
    </row>
    <row r="4" spans="1:5" ht="4.1500000000000004" customHeight="1" x14ac:dyDescent="0.45">
      <c r="A4" s="50"/>
      <c r="B4" s="50"/>
      <c r="C4" s="50"/>
      <c r="D4" s="50"/>
      <c r="E4" s="51"/>
    </row>
    <row r="5" spans="1:5" ht="14.25" customHeight="1" x14ac:dyDescent="0.55000000000000004">
      <c r="A5" s="52" t="s">
        <v>10</v>
      </c>
      <c r="B5" s="52"/>
      <c r="C5" s="52"/>
      <c r="D5" s="52"/>
      <c r="E5" s="52"/>
    </row>
    <row r="6" spans="1:5" x14ac:dyDescent="0.45">
      <c r="A6" s="30" t="s">
        <v>19</v>
      </c>
      <c r="E6" s="3"/>
    </row>
    <row r="7" spans="1:5" ht="14.65" thickBot="1" x14ac:dyDescent="0.5">
      <c r="E7" s="3"/>
    </row>
    <row r="8" spans="1:5" ht="16.149999999999999" thickBot="1" x14ac:dyDescent="0.55000000000000004">
      <c r="B8" s="2"/>
      <c r="D8" s="10"/>
      <c r="E8" s="3"/>
    </row>
    <row r="9" spans="1:5" ht="15.75" x14ac:dyDescent="0.5">
      <c r="B9" s="2"/>
      <c r="D9" s="23"/>
      <c r="E9" s="3"/>
    </row>
    <row r="10" spans="1:5" ht="16.149999999999999" thickBot="1" x14ac:dyDescent="0.55000000000000004">
      <c r="B10" s="2"/>
      <c r="E10" s="3"/>
    </row>
    <row r="11" spans="1:5" ht="15.75" x14ac:dyDescent="0.5">
      <c r="B11" s="2"/>
      <c r="D11" s="58">
        <f>_xlfn.FLOOR.MATH('Data Sheet'!G3,0.25,0)</f>
        <v>0</v>
      </c>
      <c r="E11" s="3"/>
    </row>
    <row r="12" spans="1:5" ht="16.149999999999999" thickBot="1" x14ac:dyDescent="0.55000000000000004">
      <c r="B12" s="2"/>
      <c r="D12" s="59"/>
      <c r="E12" s="3"/>
    </row>
    <row r="13" spans="1:5" ht="15.75" x14ac:dyDescent="0.5">
      <c r="B13" s="2"/>
      <c r="E13" s="3"/>
    </row>
    <row r="14" spans="1:5" x14ac:dyDescent="0.45">
      <c r="E14" s="3"/>
    </row>
    <row r="15" spans="1:5" x14ac:dyDescent="0.45">
      <c r="A15" s="8" t="s">
        <v>17</v>
      </c>
      <c r="B15" s="9"/>
      <c r="C15" s="25"/>
      <c r="D15" s="25"/>
      <c r="E15" s="27"/>
    </row>
  </sheetData>
  <sheetProtection algorithmName="SHA-512" hashValue="DGb+NDXT18kWpPSZSk+0wqJJHZkoCLGeGePZ15cMKQADGtm7+AftIkKbYTZrvOY2SZ66ksKofQP78Q+3lyJtQQ==" saltValue="XgY5MFBoRsrfySF9GvooUQ==" spinCount="100000" sheet="1" objects="1" scenarios="1" selectLockedCells="1"/>
  <mergeCells count="5">
    <mergeCell ref="D11:D12"/>
    <mergeCell ref="A4:E4"/>
    <mergeCell ref="A1:E2"/>
    <mergeCell ref="A3:E3"/>
    <mergeCell ref="A5:E5"/>
  </mergeCells>
  <dataValidations xWindow="840" yWindow="720" count="1">
    <dataValidation allowBlank="1" showErrorMessage="1" sqref="D8:D9" xr:uid="{8D4B8101-9687-432C-BC96-9347ED9B17EB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8C80-CFC5-4BCC-8EB1-FF1A87C9B069}">
  <sheetPr codeName="Sheet6"/>
  <dimension ref="A1:E23"/>
  <sheetViews>
    <sheetView zoomScale="140" zoomScaleNormal="140" workbookViewId="0">
      <selection activeCell="D8" sqref="D8"/>
    </sheetView>
  </sheetViews>
  <sheetFormatPr defaultRowHeight="14.25" x14ac:dyDescent="0.45"/>
  <cols>
    <col min="1" max="3" width="9.06640625" style="1"/>
    <col min="4" max="4" width="17.46484375" style="1" customWidth="1"/>
    <col min="5" max="16384" width="9.06640625" style="1"/>
  </cols>
  <sheetData>
    <row r="1" spans="1:5" ht="14.25" customHeight="1" x14ac:dyDescent="0.45">
      <c r="A1" s="42" t="s">
        <v>0</v>
      </c>
      <c r="B1" s="42"/>
      <c r="C1" s="42"/>
      <c r="D1" s="42"/>
      <c r="E1" s="43"/>
    </row>
    <row r="2" spans="1:5" ht="14.25" customHeight="1" x14ac:dyDescent="0.45">
      <c r="A2" s="44"/>
      <c r="B2" s="44"/>
      <c r="C2" s="44"/>
      <c r="D2" s="44"/>
      <c r="E2" s="45"/>
    </row>
    <row r="3" spans="1:5" ht="21" customHeight="1" x14ac:dyDescent="0.45">
      <c r="A3" s="46" t="s">
        <v>1</v>
      </c>
      <c r="B3" s="46"/>
      <c r="C3" s="46"/>
      <c r="D3" s="46"/>
      <c r="E3" s="47"/>
    </row>
    <row r="4" spans="1:5" ht="4.1500000000000004" customHeight="1" x14ac:dyDescent="0.45">
      <c r="A4" s="50"/>
      <c r="B4" s="50"/>
      <c r="C4" s="50"/>
      <c r="D4" s="50"/>
      <c r="E4" s="51"/>
    </row>
    <row r="5" spans="1:5" ht="14.25" customHeight="1" x14ac:dyDescent="0.55000000000000004">
      <c r="A5" s="62" t="s">
        <v>11</v>
      </c>
      <c r="B5" s="62"/>
      <c r="C5" s="62"/>
      <c r="D5" s="62"/>
      <c r="E5" s="62"/>
    </row>
    <row r="6" spans="1:5" ht="14.25" customHeight="1" x14ac:dyDescent="0.45">
      <c r="A6" s="30" t="s">
        <v>19</v>
      </c>
      <c r="E6" s="17"/>
    </row>
    <row r="7" spans="1:5" ht="14.65" thickBot="1" x14ac:dyDescent="0.5">
      <c r="A7" s="16"/>
      <c r="E7" s="17"/>
    </row>
    <row r="8" spans="1:5" ht="21.75" customHeight="1" thickBot="1" x14ac:dyDescent="0.5">
      <c r="A8" s="16"/>
      <c r="D8" s="10"/>
      <c r="E8" s="17"/>
    </row>
    <row r="9" spans="1:5" ht="15.75" x14ac:dyDescent="0.5">
      <c r="A9" s="16"/>
      <c r="B9" s="2"/>
      <c r="D9" s="23"/>
      <c r="E9" s="17"/>
    </row>
    <row r="10" spans="1:5" ht="18" x14ac:dyDescent="0.5">
      <c r="A10" s="16"/>
      <c r="B10" s="2"/>
      <c r="D10" s="19">
        <v>4</v>
      </c>
      <c r="E10" s="17"/>
    </row>
    <row r="11" spans="1:5" ht="16.149999999999999" thickBot="1" x14ac:dyDescent="0.55000000000000004">
      <c r="A11" s="16"/>
      <c r="B11" s="2"/>
      <c r="D11" s="23"/>
      <c r="E11" s="17"/>
    </row>
    <row r="12" spans="1:5" ht="16.149999999999999" thickBot="1" x14ac:dyDescent="0.55000000000000004">
      <c r="A12" s="16"/>
      <c r="B12" s="2"/>
      <c r="C12" s="23"/>
      <c r="D12" s="11">
        <f>_xlfn.FLOOR.MATH('Data Sheet'!H3,0.25,0)</f>
        <v>0</v>
      </c>
      <c r="E12" s="17"/>
    </row>
    <row r="13" spans="1:5" ht="16.149999999999999" thickBot="1" x14ac:dyDescent="0.55000000000000004">
      <c r="A13" s="16"/>
      <c r="B13" s="2"/>
      <c r="D13" s="12"/>
      <c r="E13" s="17"/>
    </row>
    <row r="14" spans="1:5" ht="16.149999999999999" thickBot="1" x14ac:dyDescent="0.55000000000000004">
      <c r="A14" s="16"/>
      <c r="B14" s="2"/>
      <c r="D14" s="11">
        <f>_xlfn.FLOOR.MATH(($D$12*0.65),0.25,0)</f>
        <v>0</v>
      </c>
      <c r="E14" s="17"/>
    </row>
    <row r="15" spans="1:5" ht="16.149999999999999" thickBot="1" x14ac:dyDescent="0.55000000000000004">
      <c r="A15" s="16"/>
      <c r="B15" s="2"/>
      <c r="E15" s="17"/>
    </row>
    <row r="16" spans="1:5" ht="15.75" x14ac:dyDescent="0.5">
      <c r="A16" s="16"/>
      <c r="B16" s="2"/>
      <c r="D16" s="60">
        <f>D10*150</f>
        <v>600</v>
      </c>
      <c r="E16" s="17"/>
    </row>
    <row r="17" spans="1:5" ht="16.149999999999999" thickBot="1" x14ac:dyDescent="0.55000000000000004">
      <c r="A17" s="16"/>
      <c r="B17" s="2"/>
      <c r="D17" s="61"/>
      <c r="E17" s="17"/>
    </row>
    <row r="18" spans="1:5" ht="16.149999999999999" thickBot="1" x14ac:dyDescent="0.55000000000000004">
      <c r="A18" s="16"/>
      <c r="B18" s="2"/>
      <c r="C18" s="12"/>
      <c r="D18" s="12"/>
      <c r="E18" s="17"/>
    </row>
    <row r="19" spans="1:5" ht="15.75" x14ac:dyDescent="0.5">
      <c r="A19" s="16"/>
      <c r="B19" s="2"/>
      <c r="D19" s="58">
        <f>SUM(D12+(IF(D10&gt;=4,D14,0))+D16)</f>
        <v>600</v>
      </c>
      <c r="E19" s="17"/>
    </row>
    <row r="20" spans="1:5" ht="16.149999999999999" thickBot="1" x14ac:dyDescent="0.55000000000000004">
      <c r="A20" s="16"/>
      <c r="B20" s="2"/>
      <c r="D20" s="59"/>
      <c r="E20" s="17"/>
    </row>
    <row r="21" spans="1:5" ht="18" x14ac:dyDescent="0.55000000000000004">
      <c r="A21" s="16"/>
      <c r="B21" s="2"/>
      <c r="D21" s="13"/>
      <c r="E21" s="17"/>
    </row>
    <row r="22" spans="1:5" x14ac:dyDescent="0.45">
      <c r="A22" s="16"/>
      <c r="E22" s="17"/>
    </row>
    <row r="23" spans="1:5" ht="14.65" thickBot="1" x14ac:dyDescent="0.5">
      <c r="A23" s="21" t="s">
        <v>17</v>
      </c>
      <c r="B23" s="18"/>
      <c r="C23" s="26"/>
      <c r="D23" s="26"/>
      <c r="E23" s="28"/>
    </row>
  </sheetData>
  <sheetProtection algorithmName="SHA-512" hashValue="QVXvCetG7cjKg8Ix8FUxEwVqFjBBRVYjlFbsoLGwl+EAql5Mn2PNmjObKvxkf7jXU1UFa/h2BpudGxjc4jnVhw==" saltValue="TyjBa6Q6oa09lG+xs0IXFg==" spinCount="100000" sheet="1" objects="1" scenarios="1" selectLockedCells="1"/>
  <mergeCells count="6">
    <mergeCell ref="D19:D20"/>
    <mergeCell ref="D16:D17"/>
    <mergeCell ref="A4:E4"/>
    <mergeCell ref="A1:E2"/>
    <mergeCell ref="A3:E3"/>
    <mergeCell ref="A5:E5"/>
  </mergeCells>
  <dataValidations xWindow="888" yWindow="737" count="2">
    <dataValidation allowBlank="1" promptTitle="Valuation" prompt="Enter total cost of project to the nearest dollar." sqref="C12" xr:uid="{90040D49-E546-4D45-8894-155D2DE4053B}"/>
    <dataValidation allowBlank="1" showErrorMessage="1" promptTitle="Valuation" prompt="Enter total cost of project to the nearest dollar." sqref="D8" xr:uid="{4FB9EDEA-2683-4F96-B177-3192DEB396FB}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A7B8-EA2B-40C0-8CFB-CF2C6D9A02BD}">
  <sheetPr codeName="Sheet7"/>
  <dimension ref="A1:E18"/>
  <sheetViews>
    <sheetView zoomScale="160" zoomScaleNormal="160" workbookViewId="0">
      <selection activeCell="D8" sqref="D8"/>
    </sheetView>
  </sheetViews>
  <sheetFormatPr defaultRowHeight="14.25" x14ac:dyDescent="0.45"/>
  <cols>
    <col min="1" max="2" width="9.06640625" style="1"/>
    <col min="3" max="3" width="7.1328125" style="1" customWidth="1"/>
    <col min="4" max="4" width="20.19921875" style="1" customWidth="1"/>
    <col min="5" max="16384" width="9.06640625" style="1"/>
  </cols>
  <sheetData>
    <row r="1" spans="1:5" ht="14.25" customHeight="1" x14ac:dyDescent="0.45">
      <c r="A1" s="42" t="s">
        <v>0</v>
      </c>
      <c r="B1" s="42"/>
      <c r="C1" s="42"/>
      <c r="D1" s="42"/>
      <c r="E1" s="43"/>
    </row>
    <row r="2" spans="1:5" ht="14.25" customHeight="1" x14ac:dyDescent="0.45">
      <c r="A2" s="44"/>
      <c r="B2" s="44"/>
      <c r="C2" s="44"/>
      <c r="D2" s="44"/>
      <c r="E2" s="45"/>
    </row>
    <row r="3" spans="1:5" ht="21" customHeight="1" x14ac:dyDescent="0.45">
      <c r="A3" s="46" t="s">
        <v>1</v>
      </c>
      <c r="B3" s="46"/>
      <c r="C3" s="46"/>
      <c r="D3" s="46"/>
      <c r="E3" s="47"/>
    </row>
    <row r="4" spans="1:5" ht="4.1500000000000004" customHeight="1" x14ac:dyDescent="0.45">
      <c r="A4" s="50"/>
      <c r="B4" s="50"/>
      <c r="C4" s="50"/>
      <c r="D4" s="50"/>
      <c r="E4" s="51"/>
    </row>
    <row r="5" spans="1:5" ht="14.25" customHeight="1" thickBot="1" x14ac:dyDescent="0.5">
      <c r="A5" s="65" t="s">
        <v>16</v>
      </c>
      <c r="B5" s="65"/>
      <c r="C5" s="65"/>
      <c r="D5" s="65"/>
      <c r="E5" s="65"/>
    </row>
    <row r="6" spans="1:5" x14ac:dyDescent="0.45">
      <c r="A6" s="32" t="s">
        <v>19</v>
      </c>
      <c r="B6" s="14"/>
      <c r="C6" s="14"/>
      <c r="D6" s="31"/>
      <c r="E6" s="15"/>
    </row>
    <row r="7" spans="1:5" ht="14.65" thickBot="1" x14ac:dyDescent="0.5">
      <c r="A7" s="16"/>
      <c r="E7" s="17"/>
    </row>
    <row r="8" spans="1:5" ht="18" customHeight="1" thickBot="1" x14ac:dyDescent="0.5">
      <c r="A8" s="16"/>
      <c r="D8" s="10"/>
      <c r="E8" s="17"/>
    </row>
    <row r="9" spans="1:5" ht="16.149999999999999" thickBot="1" x14ac:dyDescent="0.55000000000000004">
      <c r="A9" s="16"/>
      <c r="B9" s="2"/>
      <c r="D9" s="23"/>
      <c r="E9" s="17"/>
    </row>
    <row r="10" spans="1:5" ht="16.149999999999999" thickBot="1" x14ac:dyDescent="0.55000000000000004">
      <c r="A10" s="16"/>
      <c r="B10" s="2"/>
      <c r="C10" s="23"/>
      <c r="D10" s="29">
        <f>_xlfn.FLOOR.MATH('Data Sheet'!I3,0.25,0)</f>
        <v>0</v>
      </c>
      <c r="E10" s="17"/>
    </row>
    <row r="11" spans="1:5" ht="16.149999999999999" thickBot="1" x14ac:dyDescent="0.55000000000000004">
      <c r="A11" s="16"/>
      <c r="B11" s="2"/>
      <c r="D11" s="12"/>
      <c r="E11" s="17"/>
    </row>
    <row r="12" spans="1:5" ht="16.149999999999999" thickBot="1" x14ac:dyDescent="0.55000000000000004">
      <c r="A12" s="16"/>
      <c r="B12" s="2"/>
      <c r="D12" s="29">
        <f>_xlfn.FLOOR.MATH(($D$10*0.65),0.25,0)</f>
        <v>0</v>
      </c>
      <c r="E12" s="17"/>
    </row>
    <row r="13" spans="1:5" ht="16.149999999999999" thickBot="1" x14ac:dyDescent="0.55000000000000004">
      <c r="A13" s="16"/>
      <c r="B13" s="2"/>
      <c r="E13" s="17"/>
    </row>
    <row r="14" spans="1:5" ht="18" customHeight="1" x14ac:dyDescent="0.5">
      <c r="A14" s="16"/>
      <c r="B14" s="2"/>
      <c r="D14" s="58">
        <f>SUM(D10+D12)</f>
        <v>0</v>
      </c>
      <c r="E14" s="17"/>
    </row>
    <row r="15" spans="1:5" ht="18.399999999999999" customHeight="1" thickBot="1" x14ac:dyDescent="0.55000000000000004">
      <c r="A15" s="16"/>
      <c r="B15" s="2"/>
      <c r="D15" s="59"/>
      <c r="E15" s="17"/>
    </row>
    <row r="16" spans="1:5" ht="18" x14ac:dyDescent="0.55000000000000004">
      <c r="A16" s="16"/>
      <c r="B16" s="2"/>
      <c r="D16" s="13"/>
      <c r="E16" s="17"/>
    </row>
    <row r="17" spans="1:5" x14ac:dyDescent="0.45">
      <c r="A17" s="16"/>
      <c r="E17" s="17"/>
    </row>
    <row r="18" spans="1:5" x14ac:dyDescent="0.45">
      <c r="A18" s="8" t="s">
        <v>17</v>
      </c>
      <c r="B18" s="9"/>
      <c r="C18" s="63"/>
      <c r="D18" s="63"/>
      <c r="E18" s="64"/>
    </row>
  </sheetData>
  <sheetProtection algorithmName="SHA-512" hashValue="Lpa8DIcKIZhPl0eXVyputqWwYnK12Z9x6QAp3ftRPbtd4tua3sHxOVg7z0GqQ/uSpSlA+oyY+6mtweHJi9vNuA==" saltValue="7aM8esSzq4swTWFfa27Ulw==" spinCount="100000" sheet="1" objects="1" scenarios="1" selectLockedCells="1"/>
  <mergeCells count="6">
    <mergeCell ref="D14:D15"/>
    <mergeCell ref="C18:E18"/>
    <mergeCell ref="A4:E4"/>
    <mergeCell ref="A1:E2"/>
    <mergeCell ref="A3:E3"/>
    <mergeCell ref="A5:E5"/>
  </mergeCells>
  <dataValidations xWindow="883" yWindow="670" count="2">
    <dataValidation allowBlank="1" showErrorMessage="1" promptTitle="Valuation" prompt="Enter total cost of project to the nearest dollar." sqref="C10" xr:uid="{D925158C-FAAD-4B38-B508-62111900F854}"/>
    <dataValidation allowBlank="1" showErrorMessage="1" sqref="D8" xr:uid="{05FBCAED-1310-4196-BCA2-B37E84502B88}"/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DC89-3C99-4A74-BEC2-DFB84B7A6B85}">
  <sheetPr codeName="Sheet2"/>
  <dimension ref="B1:I14"/>
  <sheetViews>
    <sheetView workbookViewId="0">
      <selection activeCell="I16" sqref="I16"/>
    </sheetView>
  </sheetViews>
  <sheetFormatPr defaultRowHeight="14.25" x14ac:dyDescent="0.45"/>
  <cols>
    <col min="1" max="1" width="13.59765625" bestFit="1" customWidth="1"/>
    <col min="2" max="2" width="9.1328125" bestFit="1" customWidth="1"/>
    <col min="3" max="3" width="10.73046875" bestFit="1" customWidth="1"/>
    <col min="6" max="6" width="10.46484375" bestFit="1" customWidth="1"/>
    <col min="7" max="7" width="13.53125" bestFit="1" customWidth="1"/>
    <col min="8" max="8" width="10.46484375" bestFit="1" customWidth="1"/>
    <col min="9" max="9" width="12.9296875" bestFit="1" customWidth="1"/>
  </cols>
  <sheetData>
    <row r="1" spans="2:9" x14ac:dyDescent="0.45">
      <c r="B1" s="7" t="s">
        <v>6</v>
      </c>
      <c r="F1" t="s">
        <v>12</v>
      </c>
      <c r="G1" t="s">
        <v>13</v>
      </c>
      <c r="H1" t="s">
        <v>14</v>
      </c>
      <c r="I1" t="s">
        <v>15</v>
      </c>
    </row>
    <row r="2" spans="2:9" x14ac:dyDescent="0.45">
      <c r="B2" t="s">
        <v>4</v>
      </c>
      <c r="F2" t="s">
        <v>5</v>
      </c>
      <c r="G2" t="s">
        <v>5</v>
      </c>
      <c r="H2" t="s">
        <v>5</v>
      </c>
      <c r="I2" t="s">
        <v>5</v>
      </c>
    </row>
    <row r="3" spans="2:9" x14ac:dyDescent="0.45">
      <c r="B3">
        <v>1</v>
      </c>
      <c r="C3">
        <v>500</v>
      </c>
      <c r="F3">
        <f>IF(AND('Single Family'!$D$8&gt;=$B$3,'Single Family'!$D$8&lt;=$C$3),26,F4)</f>
        <v>0</v>
      </c>
      <c r="G3">
        <f>IF(AND('Res Project'!$D$8&gt;=$B$3,'Res Project'!$D$8&lt;=$C$3),26,G4)</f>
        <v>0</v>
      </c>
      <c r="H3">
        <f>IF(AND('Multi-Fam'!$D$8&gt;=$B$3,'Multi-Fam'!$D$8&lt;=$C$3),26,H4)</f>
        <v>0</v>
      </c>
      <c r="I3">
        <f>IF(AND('Non-Residential'!$D$8&gt;=$B$3,'Non-Residential'!$D$8&lt;=$C$3),26,I4)</f>
        <v>0</v>
      </c>
    </row>
    <row r="4" spans="2:9" x14ac:dyDescent="0.45">
      <c r="B4">
        <v>501</v>
      </c>
      <c r="C4">
        <v>2000</v>
      </c>
      <c r="F4">
        <f>IF(AND('Single Family'!$D$8&gt;$B$4,'Single Family'!$D$8&lt;=$C$4),(26+(3.4*(('Single Family'!$D$8-500)/100))),F5)</f>
        <v>0</v>
      </c>
      <c r="G4">
        <f>IF(AND('Res Project'!$D$8&gt;$B$4,'Res Project'!$D$8&lt;=$C$4),(26+(3.4*(('Res Project'!$D$8-500)/100))),G5)</f>
        <v>0</v>
      </c>
      <c r="H4">
        <f>IF(AND('Multi-Fam'!$D$8&gt;$B$4,'Multi-Fam'!$D$8&lt;=$C$4),(26+(3.4*(('Multi-Fam'!$D$8-500)/100))),H5)</f>
        <v>0</v>
      </c>
      <c r="I4">
        <f>IF(AND('Non-Residential'!$D$8&gt;$B$4,'Non-Residential'!$D$8&lt;=$C$4),(26+(3.4*(('Non-Residential'!$D$8-500)/100))),I5)</f>
        <v>0</v>
      </c>
    </row>
    <row r="5" spans="2:9" x14ac:dyDescent="0.45">
      <c r="B5">
        <v>2001</v>
      </c>
      <c r="C5">
        <v>25000</v>
      </c>
      <c r="F5">
        <f>IF(AND('Single Family'!$D$8&gt;$B$5,'Single Family'!$D$8&lt;=$C$5),(77+(15.59*(('Single Family'!$D$8-2000)/1000))),F6)</f>
        <v>0</v>
      </c>
      <c r="G5">
        <f>IF(AND('Res Project'!$D$8&gt;$B$5,'Res Project'!$D$8&lt;=$C$5),(77+(15.59*(('Res Project'!$D$8-2000)/1000))),G6)</f>
        <v>0</v>
      </c>
      <c r="H5">
        <f>IF(AND('Multi-Fam'!$D$8&gt;$B$5,'Multi-Fam'!$D$8&lt;=$C$5),(77+(15.59*(('Multi-Fam'!$D$8-2000)/1000))),H6)</f>
        <v>0</v>
      </c>
      <c r="I5">
        <f>IF(AND('Non-Residential'!$D$8&gt;$B$5,'Non-Residential'!$D$8&lt;=$C$5),(77+(15.59*(('Non-Residential'!$D$8-2000)/1000))),I6)</f>
        <v>0</v>
      </c>
    </row>
    <row r="6" spans="2:9" x14ac:dyDescent="0.45">
      <c r="B6">
        <v>25001</v>
      </c>
      <c r="C6">
        <v>50000</v>
      </c>
      <c r="F6">
        <f>IF(AND('Single Family'!$D$8&gt;$B$6,'Single Family'!$D$8&lt;=$C$6),(435.5+(11.25*(('Single Family'!$D$8-25000)/1000))),F7)</f>
        <v>0</v>
      </c>
      <c r="G6">
        <f>IF(AND('Res Project'!$D$8&gt;$B$6,'Res Project'!$D$8&lt;=$C$6),(435.5+(11.25*(('Res Project'!$D$8-25000)/1000))),G7)</f>
        <v>0</v>
      </c>
      <c r="H6">
        <f>IF(AND('Multi-Fam'!$D$8&gt;$B$6,'Multi-Fam'!$D$8&lt;=$C$6),(435.5+(11.25*(('Multi-Fam'!$D$8-25000)/1000))),H7)</f>
        <v>0</v>
      </c>
      <c r="I6">
        <f>IF(AND('Non-Residential'!$D$8&gt;$B$6,'Non-Residential'!$D$8&lt;=$C$6),(435.5+(11.25*(('Non-Residential'!$D$8-25000)/1000))),I7)</f>
        <v>0</v>
      </c>
    </row>
    <row r="7" spans="2:9" x14ac:dyDescent="0.45">
      <c r="B7">
        <v>50001</v>
      </c>
      <c r="C7">
        <v>100000</v>
      </c>
      <c r="F7">
        <f>IF(AND('Single Family'!$D$8&gt;$B$7,'Single Family'!$D$8&lt;=$C$7),(716.75+(7.8*(('Single Family'!$D$8-50000)/1000))),F8)</f>
        <v>0</v>
      </c>
      <c r="G7">
        <f>IF(AND('Res Project'!$D$8&gt;$B$7,'Res Project'!$D$8&lt;=$C$7),(716.75+(7.8*(('Res Project'!$D$8-50000)/1000))),G8)</f>
        <v>0</v>
      </c>
      <c r="H7">
        <f>IF(AND('Multi-Fam'!$D$8&gt;$B$7,'Multi-Fam'!$D$8&lt;=$C$7),(716.75+(7.8*(('Multi-Fam'!$D$8-50000)/1000))),H8)</f>
        <v>0</v>
      </c>
      <c r="I7">
        <f>IF(AND('Non-Residential'!$D$8&gt;$B$7,'Non-Residential'!$D$8&lt;=$C$7),(716.75+(7.8*(('Non-Residential'!$D$8-50000)/1000))),I8)</f>
        <v>0</v>
      </c>
    </row>
    <row r="8" spans="2:9" x14ac:dyDescent="0.45">
      <c r="B8">
        <v>100001</v>
      </c>
      <c r="C8">
        <v>500000</v>
      </c>
      <c r="F8">
        <f>IF(AND('Single Family'!$D$8&gt;$B$8,'Single Family'!$D$8&lt;=$C$8),(1106.75+(6.24*(('Single Family'!$D$8-100000)/1000))),F9)</f>
        <v>0</v>
      </c>
      <c r="G8">
        <f>IF(AND('Res Project'!$D$8&gt;$B$8,'Res Project'!$D$8&lt;=$C$8),(1106.75+(6.24*(('Res Project'!$D$8-100000)/1000))),G9)</f>
        <v>0</v>
      </c>
      <c r="H8">
        <f>IF(AND('Multi-Fam'!$D$8&gt;$B$8,'Multi-Fam'!$D$8&lt;=$C$8),(1106.75+(6.24*(('Multi-Fam'!$D$8-100000)/1000))),H9)</f>
        <v>0</v>
      </c>
      <c r="I8">
        <f>IF(AND('Non-Residential'!$D$8&gt;$B$8,'Non-Residential'!$D$8&lt;=$C$8),(1106.75+(6.24*(('Non-Residential'!$D$8-100000)/1000))),I9)</f>
        <v>0</v>
      </c>
    </row>
    <row r="9" spans="2:9" x14ac:dyDescent="0.45">
      <c r="B9">
        <v>500001</v>
      </c>
      <c r="C9">
        <v>1000000</v>
      </c>
      <c r="F9">
        <f>IF(AND('Single Family'!$D$8&gt;$B$9,'Single Family'!$D$8&lt;=$C$9),(3602.75+(5.28*(('Single Family'!$D$8-500000)/1000))),F10)</f>
        <v>0</v>
      </c>
      <c r="G9">
        <f>IF(AND('Res Project'!$D$8&gt;$B$9,'Res Project'!$D$8&lt;=$C$9),(3602.75+(5.28*(('Res Project'!$D$8-500000)/1000))),G10)</f>
        <v>0</v>
      </c>
      <c r="H9">
        <f>IF(AND('Multi-Fam'!$D$8&gt;$B$8,'Multi-Fam'!$D$8&lt;=$C$8),(3602.75+(5.28*(('Multi-Fam'!$D$8-500000)/1000))),H10)</f>
        <v>0</v>
      </c>
      <c r="I9">
        <f>IF(AND('Non-Residential'!$D$8&gt;$B$9,'Non-Residential'!$D$8&lt;=$C$9),(3602.75+(5.28*(('Non-Residential'!$D$8-500000)/1000))),I10)</f>
        <v>0</v>
      </c>
    </row>
    <row r="10" spans="2:9" x14ac:dyDescent="0.45">
      <c r="B10">
        <v>1000001</v>
      </c>
      <c r="C10">
        <v>1000000000</v>
      </c>
      <c r="F10">
        <f>IF(AND('Single Family'!$D$8&gt;$B$10,'Single Family'!$D$8&lt;=$C$10),(6242.75+(4.06*(('Single Family'!$D$8-1000000)/1000))),0)</f>
        <v>0</v>
      </c>
      <c r="G10">
        <f>IF(AND('Res Project'!$D$8&gt;$B$10,'Res Project'!$D$8&lt;=$C$10),(6242.75+(4.06*(('Res Project'!$D$8-1000000)/1000))),0)</f>
        <v>0</v>
      </c>
      <c r="H10">
        <f>IF(AND('Multi-Fam'!$D$8&gt;$B$10,'Multi-Fam'!$D$8&lt;=$C$10),(6242.75+(4.06*(('Multi-Fam'!$D$8-1000000)/1000))),0)</f>
        <v>0</v>
      </c>
      <c r="I10">
        <f>IF(AND('Non-Residential'!$D$8&gt;$B$10,'Non-Residential'!$D$8&lt;=$C$10),(6242.75+(4.06*(('Non-Residential'!$D$8-1000000)/1000))),0)</f>
        <v>0</v>
      </c>
    </row>
    <row r="14" spans="2:9" x14ac:dyDescent="0.45">
      <c r="B14" t="s">
        <v>7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Calculator Main</vt:lpstr>
      <vt:lpstr>Sign Permit</vt:lpstr>
      <vt:lpstr>Single Family</vt:lpstr>
      <vt:lpstr>Res Project</vt:lpstr>
      <vt:lpstr>Multi-Fam</vt:lpstr>
      <vt:lpstr>Non-Residential</vt:lpstr>
      <vt:lpstr>Data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Dusten Voehl</dc:creator>
  <cp:keywords/>
  <dc:description>Updated 3/1/2022 - REV 4</dc:description>
  <cp:lastModifiedBy>Dusten Voehl</cp:lastModifiedBy>
  <cp:revision/>
  <dcterms:created xsi:type="dcterms:W3CDTF">2022-01-17T20:54:42Z</dcterms:created>
  <dcterms:modified xsi:type="dcterms:W3CDTF">2023-01-20T19:56:10Z</dcterms:modified>
  <cp:category/>
  <cp:contentStatus/>
</cp:coreProperties>
</file>